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920" windowHeight="16890" activeTab="0"/>
  </bookViews>
  <sheets>
    <sheet name="savedrecs" sheetId="1" r:id="rId1"/>
  </sheets>
  <definedNames>
    <definedName name="_xlnm._FilterDatabase" localSheetId="0" hidden="1">'savedrecs'!$A$1:$BT$53</definedName>
  </definedNames>
  <calcPr fullCalcOnLoad="1"/>
</workbook>
</file>

<file path=xl/sharedStrings.xml><?xml version="1.0" encoding="utf-8"?>
<sst xmlns="http://schemas.openxmlformats.org/spreadsheetml/2006/main" count="3172" uniqueCount="1292">
  <si>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</si>
  <si>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</si>
  <si>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</si>
  <si>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</si>
  <si>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</si>
  <si>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</si>
  <si>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</si>
  <si>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</si>
  <si>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</si>
  <si>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</si>
  <si>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</si>
  <si>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</si>
  <si>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</si>
  <si>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</si>
  <si>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</si>
  <si>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</si>
  <si>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</si>
  <si>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</si>
  <si>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</si>
  <si>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</si>
  <si>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</si>
  <si>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</si>
  <si>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</si>
  <si>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</si>
  <si>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</si>
  <si>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</si>
  <si>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</si>
  <si>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</si>
  <si>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</si>
  <si>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</si>
  <si>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</si>
  <si>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</si>
  <si>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</si>
  <si>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</si>
  <si>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</si>
  <si>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</si>
  <si>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</si>
  <si>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</si>
  <si>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</si>
  <si>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</si>
  <si>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</si>
  <si>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</si>
  <si>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</si>
  <si>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</si>
  <si>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</si>
  <si>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</si>
  <si>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</si>
  <si>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</si>
  <si>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</si>
  <si>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</si>
  <si>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</si>
  <si>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</si>
  <si>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</si>
  <si>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</si>
  <si>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</si>
  <si>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</si>
  <si>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</si>
  <si>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</si>
  <si>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</si>
  <si>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</si>
  <si>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</si>
  <si>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</si>
  <si>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</si>
  <si>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</si>
  <si>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</si>
  <si>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</si>
  <si>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</si>
  <si>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</si>
  <si>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</si>
  <si>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</si>
  <si>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</si>
  <si>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</si>
  <si>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</si>
  <si>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Wu, ZS; Wang, XL; Chen, YW; Cai, YJ; Deng, JC</t>
  </si>
  <si>
    <t/>
  </si>
  <si>
    <t>Wu, Zhaoshi; Wang, Xiaolong; Chen, Yuwei; Cai, Yongjiu; Deng, Jiancai</t>
  </si>
  <si>
    <t>Assessing river water quality using water quality index in Lake Taihu Basin, China</t>
  </si>
  <si>
    <t>SCIENCE OF THE TOTAL ENVIRONMENT</t>
  </si>
  <si>
    <t>English</t>
  </si>
  <si>
    <t>Article</t>
  </si>
  <si>
    <t>Water quality assessment; WQI; WQI(min); River; Lake Taihu Basin; Yangtze River Delta</t>
  </si>
  <si>
    <t>DISSOLVED-OXYGEN; SURFACE WATERS; CLIMATE-CHANGE; PHOSPHORUS; INDICATORS; PARAMETERS; POLLUTION; IMPACT; BIOASSESSMENT; RESERVOIR</t>
  </si>
  <si>
    <t>Lake Taihu Basin, one of the most developed regions in China, has received considerable attention due to its severe pollution. Our study provides a clear understanding of the water quality in the rivers of Lake Taihu Basin based on basin-scale monitoring and a water quality index (WQI) method. From September 2014 to January 2016, four samplings across four seasons were conducted at 96 sites along main rivers. Fifteen parameters, including water temperature, pH, dissolved oxygen (DO), conductivity, turbidity (tur), permanganate index (CODMn), total nitrogen, total phosphorus, ammonium (NH4-N), nitrite, nitrate (NO3-N), calcium, magnesium, chloride, and sulfate, were measured to calculate the WQI. The average WQI value during our study period was 59.33; consequently, the water quality was considered as generally moderate. Significant differences in WQI values were detected among the 6 river systems, with better water quality in the Tiaoxi and Nanhe systems. The water quality presented distinct seasonal variation, with the highest WQI values in autumn, followed by spring and summer, and the lowest values in winter. The minimum WQI (WQI(min)), which was developed based on a stepwise linear regression analysis, consisted of five parameters: NH4-N, CODMn, NO3-N, DO, and tur. The model exhibited excellent performance in representing the water quality in Lake Taihu Basin, especially when weights were fully considered. Our results are beneficial for water quality management and could be used for rapid and low-cost water quality evaluation in Lake Taihu Basin. Additionally, we suggest that weights of environmental parameters should be fully considered in water quality assessments when using the WQI(min) method. (C) 2017 Elsevier B.V. All rights reserved.</t>
  </si>
  <si>
    <t>[Wu, Zhaoshi; Wang, Xiaolong; Chen, Yuwei; Cai, Yongjiu; Deng, Jiancai] Chinese Acad Sci, Nanjing Inst Geog &amp; Limnol, State Key Lab Lake Sci &amp; Environm, Nanjing 210008, Jiangsu, Peoples R China</t>
  </si>
  <si>
    <t>Chinese Academy of Sciences; Nanjing Institute of Geography &amp; Limnology, CAS</t>
  </si>
  <si>
    <t>Wu, ZS; Cai, YJ (通讯作者)，Chinese Acad Sci, Nanjing Inst Geog &amp; Limnol, State Key Lab Lake Sci &amp; Environm, Nanjing 210008, Jiangsu, Peoples R China.</t>
  </si>
  <si>
    <t>zswu@niglas.ac.cn; wangxl@niglas.ac.cn; ywchen@niglas.ac.cn; caiyj@niglas.ac.cn; jcdeng@niglas.ac.cn</t>
  </si>
  <si>
    <t>Wang, Xin/HZL-4695-2023; Wang, Xin/JCE-2009-2023; wang, xiao/HGB-7081-2022; Wu, Zhaoshi/ABG-7886-2021; wang, xiao/HZI-9156-2023; Wang, Xin/GYU-1129-2022; Wang, Xin/AAN-8435-2021; 陈, 雨薇/HKF-1175-2023; wang, xl/Y-8251-2019</t>
  </si>
  <si>
    <t>Wang, Xin/0000-0002-4457-7376; wang, xiao/0000-0002-4088-3341; Wang, Xin/0000-0002-4457-7376;</t>
  </si>
  <si>
    <t>Major Science and Technology Program for Water Pollution Control and Treatment [2014ZX07101-011]; Basic Work of Science and Technology [2013FY111802]</t>
  </si>
  <si>
    <t>Major Science and Technology Program for Water Pollution Control and Treatment; Basic Work of Science and Technology</t>
  </si>
  <si>
    <t>We thank Dr. Yongnian Gao for providing the digital elevation model (DEM) and land use of Lake Taihu Basin. We are also grateful for the three anonymous reviewers for their insightful comments and helpful suggestions, which helped to considerably improve the quality of this manuscript. This study was financially supported by the Major Science and Technology Program for Water Pollution Control and Treatment (2014ZX07101-011) and Basic Work of Science and Technology (2013FY111802).</t>
  </si>
  <si>
    <t>ELSEVIER SCIENCE BV</t>
  </si>
  <si>
    <t>AMSTERDAM</t>
  </si>
  <si>
    <t>PO BOX 211, 1000 AE AMSTERDAM, NETHERLANDS</t>
  </si>
  <si>
    <t>0048-9697</t>
  </si>
  <si>
    <t>1879-1026</t>
  </si>
  <si>
    <t>SCI TOTAL ENVIRON</t>
  </si>
  <si>
    <t>Sci. Total Environ.</t>
  </si>
  <si>
    <t>JAN 15</t>
  </si>
  <si>
    <t>10.1016/j.scitotenv.2017.08.293</t>
  </si>
  <si>
    <t>Environmental Sciences</t>
  </si>
  <si>
    <t>Science Citation Index Expanded (SCI-EXPANDED)</t>
  </si>
  <si>
    <t>Environmental Sciences &amp; Ecology</t>
  </si>
  <si>
    <t>FK2LM</t>
  </si>
  <si>
    <t>Y</t>
  </si>
  <si>
    <t>N</t>
  </si>
  <si>
    <t>2024-05-27</t>
  </si>
  <si>
    <t>WOS:000413313700090</t>
  </si>
  <si>
    <t>Mei, YL; Xu, J; Zhang, Y; Li, B; Fan, SS; Xu, HC</t>
  </si>
  <si>
    <t>Mei, Yanglu; Xu, Jin; Zhang, Yin; Li, Bin; Fan, Shisuo; Xu, Huacheng</t>
  </si>
  <si>
    <t>Effect of Fe-N modification on the properties of biochars and their adsorption behavior on tetracycline removal from aqueous solution</t>
  </si>
  <si>
    <t>BIORESOURCE TECHNOLOGY</t>
  </si>
  <si>
    <t>Rice straw; Biochar; Fe-N modifcation; Tetracycline; Adsorption mechanism</t>
  </si>
  <si>
    <t>MAGNETIC BIOCHAR; RICE STRAW; REDUCTION REACTION; EFFICIENT REMOVAL; MESOPOROUS CARBON; METHYLENE-BLUE; SEWAGE-SLUDGE; CO-PYROLYSIS; BIOMASS; MECHANISM</t>
  </si>
  <si>
    <t>Tetracycline (TC) adsorption capacity on pristine biochar was limited. Biochar modification can greatly improve its adsorption amount. In this study, rice straw was mixed with FeCl3 center dot 6H(2)O and urea to prepare a Fe-N modified biochar via a one-pot pyrolysis method at 700 degrees C. Meanwhile, pristine biochar (RSBC), urea modified biochar (N-RSBC), FeCl3 center dot 6H(2)O-modified biochar (Fe-RSBC) were produced as control. More functional groups, more graphited carbon structure, and magnetic components were observed in Fe-N-RSBC. Compared with RSBC, the surface area, total pore and micropore volume of Fe-N-RSBC increased 3.4-fold, 3.0-fold and 2.3-fold, respectively. The maximum capacity of TC adsorption on Fe-N-RSBC reached 156 mg.g(-1), which was 5.4 - fold, 8.2 - fold and 1.9 - fold increase to that of RSBC, N-RSBC, Fe-RSBC, respectively. The mechanism of TC adsorption on Fe-N-RSBC involved pore filling, hydrogen-bond interaction, surface complexation, and pi-pi interaction. Therefore, Fe-N-RSBC can be used as an effective adsorbent for TC removal from aqueous solution.</t>
  </si>
  <si>
    <t>[Mei, Yanglu; Xu, Jin; Zhang, Yin; Li, Bin; Fan, Shisuo] Anhui Agr Univ, Sch Resources &amp; Environm, Hefei 230036, Peoples R China; [Xu, Huacheng] Chinese Acad Sci, Nanjing Inst Geog &amp; Limnol, State Key Lab Lake Sci &amp; Environm, Nanjing 210008, Peoples R China</t>
  </si>
  <si>
    <t>Anhui Agricultural University; Chinese Academy of Sciences; Nanjing Institute of Geography &amp; Limnology, CAS</t>
  </si>
  <si>
    <t>Fan, SS (通讯作者)，Anhui Agr Univ, Sch Resources &amp; Environm, Hefei 230036, Peoples R China.</t>
  </si>
  <si>
    <t>fanshisuo@ahau.edu.cn</t>
  </si>
  <si>
    <t>Xu, Huacheng/E-6538-2013; Li, Bin/IQT-8772-2023</t>
  </si>
  <si>
    <t>Li, Bin/0000-0002-2404-9971; Xu, Huacheng/0000-0003-1724-6720</t>
  </si>
  <si>
    <t>National Natural Science Foundation of China [51809001, 51922101, 51979265]; Natural Science Foundation of Jiangsu province, China [BK20190049]; State Key Laboratory of Lake Science and Environment, Chinese Academy of Sciences [2018SKL010]</t>
  </si>
  <si>
    <t>National Natural Science Foundation of China(National Natural Science Foundation of China (NSFC)); Natural Science Foundation of Jiangsu province, China(Natural Science Foundation of Jiangsu Province); State Key Laboratory of Lake Science and Environment, Chinese Academy of Sciences</t>
  </si>
  <si>
    <t>We gratefully thank the National Natural Science Foundation of China (51809001; 51922101; 51979265), the Natural Science Foundation of Jiangsu province, China (BK20190049) and the State Key Laboratory of Lake Science and Environment, Chinese Academy of Sciences (2018SKL010).</t>
  </si>
  <si>
    <t>ELSEVIER SCI LTD</t>
  </si>
  <si>
    <t>OXFORD</t>
  </si>
  <si>
    <t>THE BOULEVARD, LANGFORD LANE, KIDLINGTON, OXFORD OX5 1GB, OXON, ENGLAND</t>
  </si>
  <si>
    <t>0960-8524</t>
  </si>
  <si>
    <t>1873-2976</t>
  </si>
  <si>
    <t>BIORESOURCE TECHNOL</t>
  </si>
  <si>
    <t>Bioresour. Technol.</t>
  </si>
  <si>
    <t>APR</t>
  </si>
  <si>
    <t>10.1016/j.biortech.2021.124732</t>
  </si>
  <si>
    <t>JAN 2021</t>
  </si>
  <si>
    <t>Agricultural Engineering; Biotechnology &amp; Applied Microbiology; Energy &amp; Fuels</t>
  </si>
  <si>
    <t>Agriculture; Biotechnology &amp; Applied Microbiology; Energy &amp; Fuels</t>
  </si>
  <si>
    <t>QK1XB</t>
  </si>
  <si>
    <t>WOS:000620174400009</t>
  </si>
  <si>
    <t>Wang, YZ; Duan, XJ; Wang, L</t>
  </si>
  <si>
    <t>Wang, Yazhu; Duan, Xuejun; Wang, Lei</t>
  </si>
  <si>
    <t>Spatial distribution and source analysis of heavy metals in soils influenced by industrial enterprise distribution: Case study in Jiangsu Province</t>
  </si>
  <si>
    <t>Heavy metals; Pollution; Industry; Spatial distribution</t>
  </si>
  <si>
    <t>RISK-ASSESSMENT; SOURCE IDENTIFICATION; URBAN SOILS; AGRICULTURAL SOILS; SURFACE SOILS; HEALTH-RISK; LAND USES; MULTIVARIATE; AREA; CHINA</t>
  </si>
  <si>
    <t>Heavy metal pollution is frequent in China and has received increasing attention globally. This study investigated the influence of Chinese industrialization and urbanization on soil environmental quality. Soil samples from Jiangsu Province were collected, the Cd, Pb, Cr, Cu, Zn, Hg, and As contents were measured, and their spatial variability structure, spatial distribution pattern, and pollution degree were analyzed. The mean values of Hg, Cd, Pb, Cr, Cu, and As were all higher than the background values in Jiangsu Province. Cr and As levels represented moderate pollution, Cu, Zn, Cd, and Pb represented mild pollution, Cr and As represented slight pollution, and Hg was not a pollutant. Spatial distribution patterns were both zonal and concentrated in nature. High concentrations of heavy metals were distributed in developed cities and industrial parks along the Yangtze River. Soil heavy metal pollution showed a decreasing trend from south to north, consistent with the economic gradient. Industrialization had the greatest influence on the spatial heterogeneity of heavy metal pollution. Cr, Cu, Zn, and As were affected by both natural and anthropogenic sources, while Cd and Pb were mainly affected by the latter. Hg was mainly derived from industrial activities such as petrochemical production. There was spatial consistency between industrial enterprise distribution and soil heavy metal pollution with a tendency toward composite pollution accumulated by multiple elements in the soil surrounding industries. (C) 2019 Published by Elsevier B.V.</t>
  </si>
  <si>
    <t>[Wang, Yazhu; Duan, Xuejun; Wang, Lei] Chinese Acad Sci, Nanjing Inst Geog &amp; Limnol, Nanjing 210008, Peoples R China; [Wang, Yazhu] Univ Chinese Acad Sci, Coll Resources &amp; Environm, Beijing 100049, Peoples R China; [Wang, Yazhu; Duan, Xuejun; Wang, Lei] Chinese Acad Sci, Nanjing Inst Geog &amp; Limnol, Key Lab Watershed Geog Sci, Nanjing 210008, Peoples R China</t>
  </si>
  <si>
    <t>Chinese Academy of Sciences; Nanjing Institute of Geography &amp; Limnology, CAS; Chinese Academy of Sciences; University of Chinese Academy of Sciences, CAS; Chinese Academy of Sciences; Nanjing Institute of Geography &amp; Limnology, CAS</t>
  </si>
  <si>
    <t>Duan, XJ (通讯作者)，Chinese Acad Sci, Nanjing Inst Geog &amp; Limnol, Key Lab Watershed Geog Sci, Nanjing 210008, Peoples R China.</t>
  </si>
  <si>
    <t>xjduan@niglas.ac.cn</t>
  </si>
  <si>
    <t>Wang, Yazhu/JAC-7529-2023; Wang, Yazhu/GXM-7003-2022; Wang, Lei/J-3748-2019</t>
  </si>
  <si>
    <t>Wang, Lei/0000-0002-8421-7244</t>
  </si>
  <si>
    <t>National Key R&amp;D Program of China [2018YFD1100101]; National Natural Science Foundation of China [41071085, 41601169]; Science and Technology Service Network Initiative of Chinese Academy of Sciences [KFJ-STS-ZDTP-011]; Natural Science Foundation of Jiangsu Province, China [BK20161088]</t>
  </si>
  <si>
    <t>National Key R&amp;D Program of China; National Natural Science Foundation of China(National Natural Science Foundation of China (NSFC)); Science and Technology Service Network Initiative of Chinese Academy of Sciences; Natural Science Foundation of Jiangsu Province, China(Natural Science Foundation of Jiangsu Province)</t>
  </si>
  <si>
    <t>This research was jointly funded by the National Key R&amp;D Program of China (2018YFD1100101), the National Natural Science Foundation of China (41071085, 41601169), the Science and Technology Service Network Initiative of Chinese Academy of Sciences (KFJ-STS-ZDTP-011), and the Natural Science Foundation of Jiangsu Province, China (BK20161088).</t>
  </si>
  <si>
    <t>ELSEVIER</t>
  </si>
  <si>
    <t>RADARWEG 29, 1043 NX AMSTERDAM, NETHERLANDS</t>
  </si>
  <si>
    <t>MAR 25</t>
  </si>
  <si>
    <t>10.1016/j.scitotenv.2019.134953</t>
  </si>
  <si>
    <t>KI1EZ</t>
  </si>
  <si>
    <t>Green Submitted</t>
  </si>
  <si>
    <t>WOS:000511088800132</t>
  </si>
  <si>
    <t>Gan, GJ; Liu, YB; Sun, G</t>
  </si>
  <si>
    <t>Gan, Guojing; Liu, Yuanbo; Sun, Ge</t>
  </si>
  <si>
    <t>Understanding interactions among climate, water, and vegetation with the Budyko framework</t>
  </si>
  <si>
    <t>EARTH-SCIENCE REVIEWS</t>
  </si>
  <si>
    <t>Budyko model; Vegetation effect; Catchment water balance; Climate-vegetation interaction</t>
  </si>
  <si>
    <t>MEAN ANNUAL EVAPOTRANSPIRATION; AVERAGE ANNUAL STREAMFLOW; ROOTING DEPTH; LOESS PLATEAU; ENERGY-BALANCE; GLOBAL WATER; RIVER-BASIN; INTERANNUAL VARIABILITY; HYDROLOGICAL RESPONSES; TERRESTRIAL ECOSYSTEMS</t>
  </si>
  <si>
    <t>The Budyko models provide a transparent framework for analyzing climate-catchment interactions and therefore have been widely used to quantify the role of vegetation influencing the partitioning of precipitation (P) into evapotranspiration (ET) and runoff (R) at watershed to regional scales under a changing environment. This study provides a thorough review of the use of Budyko models for answering modern hydrological questions including the relation between vegetation dynamic and catchment ET (or runoff) and climate change impacts on water balances. Our synthesis suggests that: When vegetation structure and rooting characteristics are included, the Budyko models can explain over 90% of global spatial variations in ET. Budyko models showed that although climate dominates the catchment water balance, forest cover change also accounts for 30.7% +/- 22.5% change in annual runoff in watersheds globally. Vegetation in watersheds with a low water retention capacity tends to play a more important role than climate change. Vegetation effects on annual runoff are most pronounced in water-limited regions and large scale revegetation can contribute 60% of the total observed change in the annual runoff. Budyko models can be used to study the joint impacts of climate seasonality (rainfall frequency and the time lag between maximum precipitation and net radiation) and vegetation on interannual variations in water balances. We conclude that vegetation dynamics have been successfully incorporated into the Budyko framework in the past two decades. The Budyko framework can be extended to provide insights into the interactions between climate, hydrology, and ecology. Uses of the Budyko framework for studying the hydrological effects of vegetation dynamics under a changing climate require analytical derivations of the models that incorporate climate-vegetation coevolution procedures.</t>
  </si>
  <si>
    <t>[Gan, Guojing; Liu, Yuanbo] Chinese Acad Sci, Nanjing Inst Geog &amp; Limnol, Nanjing, Peoples R China; [Gan, Guojing] Chinese Acad Sci, Key Lab Watershed Geog Sci, Nanjing 210008, Peoples R China; [Sun, Ge] US Forest Serv, USDA, Southern Res Stn, Eastern Forest Environm Threat Assessment Ctr, Res Triangle Pk, NC 27709 USA</t>
  </si>
  <si>
    <t>Chinese Academy of Sciences; Nanjing Institute of Geography &amp; Limnology, CAS; Chinese Academy of Sciences; United States Department of Agriculture (USDA); United States Forest Service</t>
  </si>
  <si>
    <t>Liu, YB (通讯作者)，Chinese Acad Sci, Nanjing Inst Geog &amp; Limnol, Nanjing, Peoples R China.</t>
  </si>
  <si>
    <t>ybliu@niglas.ac.cn</t>
  </si>
  <si>
    <t>Sun, Ge/ABF-6673-2020</t>
  </si>
  <si>
    <t>National Natural Science Foundation of China [42071054, 41601033, 51879255]; Open Fund of State Key Laboratory of Remote Sensing Science [OFSLRSS202020]</t>
  </si>
  <si>
    <t>National Natural Science Foundation of China(National Natural Science Foundation of China (NSFC)); Open Fund of State Key Laboratory of Remote Sensing Science</t>
  </si>
  <si>
    <t>Our research is jointly funded by the National Natural Science Foundation of China (42071054), the National Natural Science Foundation of China (41601033), the National Natural Science Foundation of China (51879255), and the Open Fund of State Key Laboratory of Remote Sensing Science (OFSLRSS202020).</t>
  </si>
  <si>
    <t>0012-8252</t>
  </si>
  <si>
    <t>1872-6828</t>
  </si>
  <si>
    <t>EARTH-SCI REV</t>
  </si>
  <si>
    <t>Earth-Sci. Rev.</t>
  </si>
  <si>
    <t>JAN</t>
  </si>
  <si>
    <t>10.1016/j.earscirev.2020.103451</t>
  </si>
  <si>
    <t>Geosciences, Multidisciplinary</t>
  </si>
  <si>
    <t>Geology</t>
  </si>
  <si>
    <t>PN2IV</t>
  </si>
  <si>
    <t>WOS:000604309100002</t>
  </si>
  <si>
    <t>Xiao, WY; Wei, YD</t>
  </si>
  <si>
    <t>Xiao, Weiye; Wei, Yehua Dennis</t>
  </si>
  <si>
    <t>Assess the non-linear relationship between built environment and active travel around light-rail transit stations</t>
  </si>
  <si>
    <t>APPLIED GEOGRAPHY</t>
  </si>
  <si>
    <t>Built environment; Active travel; Walkability; Bikability; Public transit</t>
  </si>
  <si>
    <t>BODY-MASS INDEX; ORIENTED DEVELOPMENT; LAND-USE; NEIGHBORHOOD WALKABILITY; PHYSICAL-ACTIVITY; BICYCLE; TYPOLOGY; AREAS; ASSOCIATIONS; BIKEABILITY</t>
  </si>
  <si>
    <t>Active travel is promoted in transit-oriented development to reduce the negative outcomes of urban sprawl, such as traffic congestion and obesity. This article examines the impacts of the built environment on walking and biking trip generation around transit stations through a study of SLCo, Utah. A regression tree method is employed. The results suggest that the threshold-based model can better capture the relationship between built environment factors and people's active travel behavior. Further analysis identifies the relative importance of different built environment factors. The retail floor area ratio is the primary determinant of walking trip generation, and dwelling density is crucial to biking trip generation. A combined regression tree model highlights the significance of urban amenity accessibility in improving walkability and bikability simultaneously around transit stations. These outcomes provide insights into the non-linear relationship between built environment factors and walking/biking trip generation around transit stations. The relative importance of the built environment factors revealed by the regression tree models is also helpful to future TOD practice.</t>
  </si>
  <si>
    <t>[Xiao, Weiye] Chinese Acad Sci, Nanjing Inst Geog &amp; Limnol, Nanjing 214000, Jiangsu, Peoples R China; [Wei, Yehua Dennis] Univ Utah, Dept Geog, Salt Lake City, UT 84112 USA</t>
  </si>
  <si>
    <t>Chinese Academy of Sciences; Nanjing Institute of Geography &amp; Limnology, CAS; Utah System of Higher Education; University of Utah</t>
  </si>
  <si>
    <t>Wei, YD (通讯作者)，Univ Utah, Dept Geog, Salt Lake City, UT 84112 USA.</t>
  </si>
  <si>
    <t>ywxiao@niglas.ac.cn; wei@geog.utah.edu</t>
  </si>
  <si>
    <t>xiao, weiye/IAM-3453-2023</t>
  </si>
  <si>
    <t>National Science Foundation of China [42201231]; National Institute of Health [1R01AG08040-01]</t>
  </si>
  <si>
    <t>National Science Foundation of China(National Natural Science Foundation of China (NSFC)); National Institute of Health(United States Department of Health &amp; Human ServicesNational Institutes of Health (NIH) - USA)</t>
  </si>
  <si>
    <t>Acknowledgement We would like to acknowledge the funding of the National Science Foundation of China (Grant No. 42201231) and National Institute of Health (1R01AG08040-01) .</t>
  </si>
  <si>
    <t>0143-6228</t>
  </si>
  <si>
    <t>1873-7730</t>
  </si>
  <si>
    <t>APPL GEOGR</t>
  </si>
  <si>
    <t>Appl. Geogr.</t>
  </si>
  <si>
    <t>FEB</t>
  </si>
  <si>
    <t>10.1016/j.apgeog.2022.102862</t>
  </si>
  <si>
    <t>JAN 2023</t>
  </si>
  <si>
    <t>Geography</t>
  </si>
  <si>
    <t>Social Science Citation Index (SSCI)</t>
  </si>
  <si>
    <t>8T7RX</t>
  </si>
  <si>
    <t>WOS:000929455300001</t>
  </si>
  <si>
    <t>Qin, BQ; Zhang, YL; Zhu, GW; Gao, G</t>
  </si>
  <si>
    <t>Qin, Boqiang; Zhang, Yunlin; Zhu, Guangwei; Gao, Guang</t>
  </si>
  <si>
    <t>Eutrophication control of large shallow lakes in China</t>
  </si>
  <si>
    <t>Review</t>
  </si>
  <si>
    <t>Large shallow lake; Hydrodynamics; Eutrophication control; The middle and lower Yangtze River; Limnology</t>
  </si>
  <si>
    <t>DEEP SUBTROPICAL RESERVOIR; CYANOBACTERIAL BLOOMS; SEDIMENT RESUSPENSION; AQUATIC VEGETATION; INLAND WATERS; MICROCYSTIN CONCENTRATIONS; ENVIRONMENTAL-FACTORS; PHOSPHORUS RELEASE; YANGTZE FLOODPLAIN; THERMAL STRUCTURE</t>
  </si>
  <si>
    <t>Large shallow lake refers to a polymictic system that is often well mixed without stratification during summer. Similar to a small and deep lake, a large and shallow lake has a high nutrient retention rate. Differing from a small and deep lake, it has an extensive sediment-water interface and internal loading from sediment, which has led to high susceptibility to eutro-phication. There are many large and shallow freshwater lakes in the middle and lower Yangtze River (MLYR), China, ex-perienced eutrophication and cyanobacteria blooms. To address this issue, a variety of methods focused on in-lake physical and biogeochemical processes was explored. The main gains of these studies included: (1) shallow lakes in the floodplain of the Yangtze River are prone to eutrophication because of their high trophic conditions; (2) wind-induced waves determine sediment resuspension, downward dissolved oxygen penetration, and upward soluble reactive nutrient mobilization, while wind-driven currents regulate the spatial distribution of water quality metrics and algal blooms; (3) the low P loss of shallow lakes via sedimentation and high N loss via denitrification lead to a low N:P ratio and N and P colimitation, which demonstrated the significance of dual N and P reduction for eutrophication control in shallow lakes; (4) extensive submerged macrophyte could suppress internal loading in large, shallow waters, but nutrient loading must be reduced and water clarity must be increased; and (5) climate warming promotes cyanobacterial blooms through positive feedback to exacerbate eutrophication in shallow lakes. The lack of action to address the challenges of non-point source pollution and internal loading from the sediment has led to limited effectiveness of eutrophication control in large shallow lakes under climate warming. In the future, the management of large shallow eutrophic lakes in China must com-bine social sciences (economic development) with natural technology (pollution reduction) to achieve sustainability.</t>
  </si>
  <si>
    <t>[Qin, Boqiang; Zhang, Yunlin; Zhu, Guangwei; Gao, Guang] Chinese Acad Sci, Nanjing Inst Geog &amp; Limnol, Nanjing, Peoples R China; [Qin, Boqiang] Nanjing Univ, Sch Geog &amp; Oceanog, Nanjing, Peoples R China; [Qin, Boqiang] Hohai Univ, Sch Hydrol, Nanjing, Peoples R China</t>
  </si>
  <si>
    <t>Chinese Academy of Sciences; Nanjing Institute of Geography &amp; Limnology, CAS; Nanjing University; Hohai University</t>
  </si>
  <si>
    <t>Qin, BQ (通讯作者)，Chinese Acad Sci, Nanjing Inst Geog &amp; Limnol, Nanjing, Peoples R China.</t>
  </si>
  <si>
    <t>qinbq@niglas.ac.cn</t>
  </si>
  <si>
    <t>National Science Foundation of China [41621002, 42220104010]</t>
  </si>
  <si>
    <t>National Science Foundation of China(National Natural Science Foundation of China (NSFC))</t>
  </si>
  <si>
    <t>Acknowledgements We would like to thank Dr. Feng Li for assistance and constructive com- ments. We are very grateful for Drs. Hans Paerl, Ge Yu, Kun Shi, Hai Xu, Zhijun Gong, Chengxin Fan, Weiping Hu, Xiangdong Yang, Zhengwen Liu, Qinglong Wu, Lu Zhang, Xiaohong Gu, Ping Xie, Lirong Song, Wayne Gard- ner, David Hamilton, Justin Brookes and many colleagues as long-term col- laborators in many projects to make contribution to this study. We also would like to thank Qingji Zhang, Yizhou Yao, Simeng Wang, Xingcheng Zhao, and Haorang Tang for their help in the translation of the text and ar- rangement of references and thank Dr. Ge Yu for providing the map of Fig. 1, and Mr. Kan Ding for drawing Figs. 2 and 6, Mr. Haoran Tang for draw- ing Fig. 5, and Dr. Jianming Deng for drawing Fig. 8. This study was funded by National Science Foundation of China (41621002, 42220104010) .</t>
  </si>
  <si>
    <t>JUL 10</t>
  </si>
  <si>
    <t>10.1016/j.scitotenv.2023.163494</t>
  </si>
  <si>
    <t>APR 2023</t>
  </si>
  <si>
    <t>F7NT1</t>
  </si>
  <si>
    <t>WOS:000984182200001</t>
  </si>
  <si>
    <t>Wang, YQ; Yang, LY; Kong, LH; Liu, EF; Wang, LF; Zhu, JR</t>
  </si>
  <si>
    <t>Wang, Yunqian; Yang, Liyuan; Kong, Linghao; Liu, Enfeng; Wang, Longfeng; Zhu, Jingru</t>
  </si>
  <si>
    <t>Spatial distribution, ecological risk assessment and source identification for heavy metals in surface sediments from Dongping Lake, Shandong, East China</t>
  </si>
  <si>
    <t>CATENA</t>
  </si>
  <si>
    <t>Dongping Lake; Heavy metals; Sediment; Spatial distribution; Potential ecological risk; Source identification</t>
  </si>
  <si>
    <t>CONTAMINATION ASSESSMENT; AGRICULTURAL SOILS; CORE SEDIMENTS; ACCUMULATION; RIVER</t>
  </si>
  <si>
    <t>Surface sediment samples collected from 18 sites in Dongping Lake were analyzed for selected heavy metals including As, Cd, Cr, Cu, Hg, Pb, and Zn to determine their spatial distribution, source, and potential ecological risks. The enrichment degree of the studied metals decreased in the order of Cd &gt; Hg &gt; As &gt; Pb &gt; Cu&gt; Cr &gt; Zn, and the average concentrations of Cd, Hg and As were 3.70, 3.69 and 337 times their background values. With the exception of Cd, the concentrations of heavy metals decreased progressively from the southeast to the north and west within the lake. Based on the enrichment factor (EF) and the potential ecological risk index (PERI), As, Cd and Hg were the heavy metal contaminants of most concern in surface sediments. Moreover, referencing to the results of multivariate statistical analyses, we deduced that anthropogenic As and Hg were mainly froth industrial and mining sources within the Dawen River watershed, whereas, Cd originated from agricultural sources. (C) 2014 Elsevier B.V. All rights reserved.</t>
  </si>
  <si>
    <t>[Wang, Yunqian; Yang, Liyuan; Wang, Longfeng; Zhu, Jingru] Univ Jinan, Dept Resources &amp; Environm, Jinan 250022, Peoples R China; [Kong, Linghao] Beijing Normal Univ, Dept Environm, Beijing 100875, Peoples R China; [Liu, Enfeng] Chinese Acad Sci, Nanjing Inst Geog &amp; Limnol, Nanjing 210008, Jiangsu, Peoples R China</t>
  </si>
  <si>
    <t>University of Jinan; Beijing Normal University; Chinese Academy of Sciences; Nanjing Institute of Geography &amp; Limnology, CAS</t>
  </si>
  <si>
    <t>Yang, LY (通讯作者)，Univ Jinan, Dept Resources &amp; Environm, Jinan 250022, Peoples R China.</t>
  </si>
  <si>
    <t>youngliyuan@126.com</t>
  </si>
  <si>
    <t>Liyuan, yang/R-3446-2019; Peng, Dong/U-6526-2017</t>
  </si>
  <si>
    <t>Peng, Dong/0000-0002-8875-8048; Kong, Linghao/0000-0001-7758-5279</t>
  </si>
  <si>
    <t>Natural Science Foundation of Shandong Province [ZR2012DL09]; National Natural Science Foundation of China [41271214, 40672076]</t>
  </si>
  <si>
    <t>Natural Science Foundation of Shandong Province(Natural Science Foundation of Shandong Province); National Natural Science Foundation of China(National Natural Science Foundation of China (NSFC))</t>
  </si>
  <si>
    <t>This research was financially supported by the Natural Science Foundation of Shandong Province (no. ZR2012DL09) and the National Natural Science Foundation of China (no. 41271214, 40672076).</t>
  </si>
  <si>
    <t>0341-8162</t>
  </si>
  <si>
    <t>1872-6887</t>
  </si>
  <si>
    <t>Catena</t>
  </si>
  <si>
    <t>10.1016/j.catena.2014.10.023</t>
  </si>
  <si>
    <t>Geosciences, Multidisciplinary; Soil Science; Water Resources</t>
  </si>
  <si>
    <t>Geology; Agriculture; Water Resources</t>
  </si>
  <si>
    <t>AW6SL</t>
  </si>
  <si>
    <t>WOS:000346398600020</t>
  </si>
  <si>
    <t>Zhou, L; Xiao, WY; Zheng, ZL; Zhang, HP</t>
  </si>
  <si>
    <t>Zhou, Lei; Xiao, Weiye; Zheng, Zhenlong; Zhang, Haiping</t>
  </si>
  <si>
    <t>Commercial dynamics in urban China during the COVID-19 recession: Vulnerability and short-term adaptation of commercial centers in Shanghai</t>
  </si>
  <si>
    <t>Urban commercial center; Vulnerability; Short-term adaptation; MGWR model; Unionpay card data; COVID-19 pandemic</t>
  </si>
  <si>
    <t>GEOGRAPHICALLY WEIGHTED REGRESSION; REGIONAL ECONOMIC RESILIENCE; IMPACT; BUSINESS; EUROPE; FRAMEWORK; GROWTH; SHOCKS</t>
  </si>
  <si>
    <t>Studying the commercial dynamics during the COVID-19 recession could help deepen our understanding of how the pandemic damages the commercial economy and how to against the pandemic. This study aims to explore the vulnerability and adaptation of commercial centers using a weekly consumption data of UnionPay cards in Shanghai. A vulnerability index and multiscale geographically weighted regressions (MGWR) are employed. Our results suggest that retail, leisure, and entertainment sectors are less vulnerable to the pandemic at the early stage, when catering, life service, and wholesale sectors are more influenced. Catering, life service, and wholesale sectors were better adapted to the second wave of the pandemic, while the retail and entertainment sectors were even more vulnerable. Further analysis using MGWR models suggests that the commercial centers with higher consumption volume are better adapted to the shock. The diversity of commercial sectors mainly reduces lowlevel commercial centers' vulnerability to the pandemic. The commercial centers targeting high-end consumers with wider hinterland were less adapted to the pandemic. These research outcomes reveal the disparities in commercial centers' vulnerability against COVID-19 and highlight adaptation's role during the pandemic.</t>
  </si>
  <si>
    <t>[Zhou, Lei; Zheng, Zhenlong] Nanjing Univ Posts &amp; Telecommun, Sch Geog &amp; Biol Informat, Nanjing 210023, Peoples R China; [Xiao, Weiye] Chinese Acad Sci, Nanjing Inst Geog &amp; Limnol, Nanjing 214000, Peoples R China; [Zhang, Haiping] Nanjing Normal Univ, Sch Geog Sci, Nanjing 210023, Peoples R China</t>
  </si>
  <si>
    <t>Nanjing University of Posts &amp; Telecommunications; Chinese Academy of Sciences; Nanjing Institute of Geography &amp; Limnology, CAS; Nanjing Normal University</t>
  </si>
  <si>
    <t>Xiao, WY (通讯作者)，Chinese Acad Sci, Nanjing Inst Geog &amp; Limnol, Nanjing 214000, Peoples R China.</t>
  </si>
  <si>
    <t>zhoulei@njupt.edu.cn; ywxiao@niglas.ac.cn; 1021173515@njupt.edu.cn; 90775@njnu.edu.cn</t>
  </si>
  <si>
    <t>xiao, weiye/IAM-3453-2023; ZHENG, Zhenlong/AAA-4014-2019</t>
  </si>
  <si>
    <t>ZHENG, Zhenlong/0000-0001-6415-092X; weiye, xiao/0000-0003-1772-6572</t>
  </si>
  <si>
    <t>National Natural Science Foundation of China [42071212, 42201231, 42201455, 41701185]; Postdoctoral Science Foundation of China [2019M651776, 2022M713234]</t>
  </si>
  <si>
    <t>National Natural Science Foundation of China(National Natural Science Foundation of China (NSFC)); Postdoctoral Science Foundation of China(China Postdoctoral Science Foundation)</t>
  </si>
  <si>
    <t>Funding This work was supported by the National Natural Science Foundation of China (grant number: No. 42071212, No. 42201231, No. 42201455, No. 41701185) , the Postdoctoral Science Foundation of China (grant number: No. 2019M651776, No. 2022M713234) .</t>
  </si>
  <si>
    <t>MAR</t>
  </si>
  <si>
    <t>10.1016/j.apgeog.2023.102889</t>
  </si>
  <si>
    <t>8L7FP</t>
  </si>
  <si>
    <t>Bronze, Green Published</t>
  </si>
  <si>
    <t>WOS:000923948500001</t>
  </si>
  <si>
    <t>Hou, XJ; Feng, L; Duan, HT; Chen, XL; Sun, DY; Shi, K</t>
  </si>
  <si>
    <t>Hou, Xuejiao; Feng, Lian; Duan, Hongtao; Chen, Xiaoling; Sun, Deyong; Shi, Kun</t>
  </si>
  <si>
    <t>Fifteen-year monitoring of the turbidity dynamics in large lakes and reservoirs in the middle and lower basin of the Yangtze River, China</t>
  </si>
  <si>
    <t>REMOTE SENSING OF ENVIRONMENT</t>
  </si>
  <si>
    <t>TSS; Turbidity; Yangtze River; Lakes; Reservoirs; Remote sensing; MODIS; Environmental data record</t>
  </si>
  <si>
    <t>TOTAL SUSPENDED MATTER; OCEAN COLOR SENSORS; ALGAL BLOOMS; SEDIMENT CONCENTRATIONS; CLIMATE-CHANGE; WATERS; SCATTERING; ESTUARY; DELINEATION; CHLOROPHYLL</t>
  </si>
  <si>
    <t>The Middle and Lower Yangtze River (MLY) basin holds the most freshwater in East Asia; however, the conditions of basin-scale water turbidity remain unknown. In this work, a remote sensing algorithm was developed to estimate the concentrations of the total suspended sediments (TSS) in large lakes and reservoirs over the MLY basin and was based on a band ratio between 555 nm and 645 nm of the atmospherically corrected surface reflectance of the Moderate Resolution Imaging Spectroradiometer (MODIS). In situ samples used to calibrate the algorithm were collected from 58 lakes and reservoirs with a TSS range of 1 to 300 mg L-1, and the uncertainty of this algorithm was 30-40%. The algorithm was subsequently applied to a total of 102 lakes and reservoirs located in the MLY basin to derive TSS maps from 2000 to 2014 at a 250 m spatial resolution, and the first comprehensive document of the TSS distributions and dynamics of large inland waters of the MLY basin was created. The seasonal patterns among the selected water bodies were similar, with the largest TSS concentrations occurring in the first and fourth quarters in a year and the lowest values occurring in the third quarter. In contrast, spatial heterogeneities were revealed by the 15-year long-term mean TSS climatology information. Although most lakes downstream of Poyang Lake were turbid with 15-year TSS climatology values of 45-100 mg L-1, waters between Poyang and Doting Lake were relatively clearer with TSS climatology values of 15-45 mg L-1, and the clearest waters (&lt;15 mg L-1) were found in reservoirs. The turbidity of 64.5% (e.g., 49/76) for lakes in Class II exhibited a decreasing trend over the 15-year period, and the Three Gorges Reservoir (TGR) and Dongting Lake in Class I also showed significant TSS declines. Analysis with meteorological data shows that the intra-annual variations appear to be significantly correlated with local precipitation, with a time lag of two months for TSS. The prominent TSS decreasing trend of the lakes in Class,II was probably linked to the significant NDVI increase in the MLY basin, whereas the TSS decrease in the TGR and Dongting Lake is likely to be attributed to the impoundment of the Three Gorges Dam. The TSS environmental data record (EDR) of large inland waters presented in this study serves as an important reference for future water quality monitoring and evaluation in the MLY and in China. (C) 2016 Elsevier Inc All rights reserved.</t>
  </si>
  <si>
    <t>[Hou, Xuejiao; Feng, Lian; Chen, Xiaoling] Wuhan Univ, State Key Lab Informat Engn Surveying Mapping &amp; R, Wuhan 430079, Peoples R China; [Duan, Hongtao] Chinese Acad Sci, Nanjing Inst Geog &amp; Limnol, Key Lab Watershed Geog Sci, 73 East Beijing Rd, Nanjing 210008, Jiangsu, Peoples R China; [Sun, Deyong] Nanjing Univ Informat Sci &amp; Technol, Sch Marine Sci, Nanjing 210044, Jiangsu, Peoples R China; [Shi, Kun] Chinese Acad Sci, Nanjing Inst Geog &amp; Limnol, State Key Lab Lake Sci &amp; Environm, 73 East Beijing Rd, Nanjing 210008, Jiangsu, Peoples R China</t>
  </si>
  <si>
    <t>Wuhan University; Chinese Academy of Sciences; Nanjing Institute of Geography &amp; Limnology, CAS; Nanjing University of Information Science &amp; Technology; Chinese Academy of Sciences; Nanjing Institute of Geography &amp; Limnology, CAS</t>
  </si>
  <si>
    <t>Feng, L (通讯作者)，Wuhan Univ, State Key Lab Informat Engn Surveying Mapping &amp; R, Wuhan 430079, Peoples R China.</t>
  </si>
  <si>
    <t>lian.feng@whu.edu.cn</t>
  </si>
  <si>
    <t>Feng, Lian/JQI-0512-2023; Hou, Xuejiao/IYT-1780-2023; Shi, Kun/O-2638-2013; Duan, Hongtao/B-7210-2011</t>
  </si>
  <si>
    <t>Feng, Lian/0000-0002-4590-3022; Duan, Hongtao/0000-0002-1985-2292; Shi, Kun/0000-0002-6124-7512</t>
  </si>
  <si>
    <t>National Natural Science Foundation of China [41671338, 41401388, 41331174, 41571344, 41671358, 41301376]; Youth Innovation Promotion Association of CAS [2012238]; Provincial Natural Science Foundation of Jiangsu of China [BK20160049]</t>
  </si>
  <si>
    <t>National Natural Science Foundation of China(National Natural Science Foundation of China (NSFC)); Youth Innovation Promotion Association of CAS; Provincial Natural Science Foundation of Jiangsu of China(Natural Science Foundation of Jiangsu Province)</t>
  </si>
  <si>
    <t>This work was supported by the National Natural Science Foundation of China (NOs: 41671338, 41401388, 41331174 41571344 41671358, and 41301376), the Youth Innovation Promotion Association of CAS (2012238) and the Provincial Natural Science Foundation of Jiangsu of China (NO: BK20160049). We thank the NASA for providing MODIS surface reflectance, NDVI, and TRMM precipitation products. Three anonymous reviewers provided extensive comments and suggestions to improve this work, whose effort is appreciated.</t>
  </si>
  <si>
    <t>ELSEVIER SCIENCE INC</t>
  </si>
  <si>
    <t>NEW YORK</t>
  </si>
  <si>
    <t>STE 800, 230 PARK AVE, NEW YORK, NY 10169 USA</t>
  </si>
  <si>
    <t>0034-4257</t>
  </si>
  <si>
    <t>1879-0704</t>
  </si>
  <si>
    <t>REMOTE SENS ENVIRON</t>
  </si>
  <si>
    <t>Remote Sens. Environ.</t>
  </si>
  <si>
    <t>MAR 1</t>
  </si>
  <si>
    <t>10.1016/j.rse.2016.12.006</t>
  </si>
  <si>
    <t>Environmental Sciences; Remote Sensing; Imaging Science &amp; Photographic Technology</t>
  </si>
  <si>
    <t>Environmental Sciences &amp; Ecology; Remote Sensing; Imaging Science &amp; Photographic Technology</t>
  </si>
  <si>
    <t>EL1RS</t>
  </si>
  <si>
    <t>WOS:000394399300009</t>
  </si>
  <si>
    <t>Soininen, J; Heino, J; Wang, JJ</t>
  </si>
  <si>
    <t>Soininen, Janne; Heino, Jani; Wang, Jianjun</t>
  </si>
  <si>
    <t>A meta-analysis of nestedness and turnover components of beta diversity across organisms and ecosystems</t>
  </si>
  <si>
    <t>GLOBAL ECOLOGY AND BIOGEOGRAPHY</t>
  </si>
  <si>
    <t>biodiversity; body size; dispersal; global; macroecology; meta-analysis; nestedness; turnover</t>
  </si>
  <si>
    <t>ENVIRONMENTAL HETEROGENEITY; METACOMMUNITY STRUCTURE; FUNCTIONAL BIODIVERSITY; GEOGRAPHICAL PATTERNS; LATITUDINAL GRADIENTS; AQUATIC COMMUNITIES; SPECIES RICHNESS; BIRD COMMUNITIES; ANT COMMUNITIES; DISTANCE DECAY</t>
  </si>
  <si>
    <t>Aim: The number of studies investigating the nestedness and turnover components of beta diversity has increased substantially, but our general understanding of the drivers of turnover and nestedness remains elusive. Here, we examined the effects of species traits, spatial extent, latitude and ecosystem type on the nestedness and turnover components of beta diversity. Location: Global. Time period: 1968-2017. Major taxa studied: From bacteria to mammals. Methods: From the 99 studies that partition total beta diversity into its turnover and nestedness components, we assembled 269 and 259 data points for the pairwise and multiple site beta-diversity metrics, respectively. Our data covered a broad variation in species dispersal type, body size and trophic position. The data were from freshwater, marine and terrestrial realms, and encompassed geographical areas from the tropics to near polar regions. We used linear modelling as a meta-regression tool to analyse the data. Results: Pairwise turnover, multiple site turnover and total beta diversity all decreased significantly with latitude. In contrast, multiple site nestedness showed a positive relationship with latitude. Beta-diversity components did not generally differ among the realms. The turnover component and total beta diversity increased with spatial extent, whereas nestedness was scale invariant for pairwise metrics. Multiple site beta-diversity components did not vary with spatial extent. Surprisingly, passively dispersed organisms had lower turnover and total beta diversity than flying organisms. Body size showed a relatively weak relationship with beta diversity but had important interactions with trophic position, thus also affecting beta diversity via interactive effects. Producers had significantly higher average pairwise turnover and total beta diversity than carnivores. Main conclusions: The present results provide evidence that species turnover, being consistently the larger component of total beta diversity, and nestedness are related to the latitude of the study area and intrinsic organismal features. We showed that two beta-diversity components had generally opposing patterns with regard to latitude. We highlight that beta-diversity partition may give additional insights into the underlying causes of spatial variability in biotic communities compared with total beta diversity alone.</t>
  </si>
  <si>
    <t>[Soininen, Janne; Wang, Jianjun] Univ Helsinki, Dept Geosci &amp; Geog, FIN-00014 Helsinki, Finland; [Heino, Jani] Nat Environm Ctr, Finnish Environm Inst, Biodivers, Oulu, Finland; [Wang, Jianjun] Chinese Acad Sci, Nanjing Inst Geog &amp; Limnol, State Key Lab Lake Sci &amp; Environm, Nanjing, Jiangsu, Peoples R China</t>
  </si>
  <si>
    <t>University of Helsinki; Finnish Environment Institute; Chinese Academy of Sciences; Nanjing Institute of Geography &amp; Limnology, CAS</t>
  </si>
  <si>
    <t>Soininen, J (通讯作者)，Univ Helsinki, Dept Geosci &amp; Geog, FIN-00014 Helsinki, Finland.</t>
  </si>
  <si>
    <t>janne.soininen@helsinki.fi</t>
  </si>
  <si>
    <t>wang, jianjun/A-1704-2012; Heino, Jani/E-6342-2010; Soininen, Janne/A-4205-2008</t>
  </si>
  <si>
    <t>Heino, Jani/0000-0003-1235-6613; Soininen, Janne/0000-0002-8583-3137; Wang, Jianjun/0000-0001-7039-7136</t>
  </si>
  <si>
    <t>Emil Aaltonen Foundation; Key Research Program of Frontier Sciences [QYZDB-SSW-DQC043]; NBRPC [2017YFA0605203, 2016YFA0600502]; NSFC [41571058, 41273088]</t>
  </si>
  <si>
    <t>Emil Aaltonen Foundation; Key Research Program of Frontier Sciences; NBRPC(National Basic Research Program of China); NSFC(National Natural Science Foundation of China (NSFC))</t>
  </si>
  <si>
    <t>Emil Aaltonen Foundation; Key Research Program of Frontier Sciences, Grant/Award Number: QYZDB-SSW-DQC043; NBRPC, Grant/Award Number: 2017YFA0605203, 2016YFA0600502; NSFC, Grant/Award Number: 41571058, 41273088</t>
  </si>
  <si>
    <t>WILEY</t>
  </si>
  <si>
    <t>HOBOKEN</t>
  </si>
  <si>
    <t>111 RIVER ST, HOBOKEN 07030-5774, NJ USA</t>
  </si>
  <si>
    <t>1466-822X</t>
  </si>
  <si>
    <t>1466-8238</t>
  </si>
  <si>
    <t>GLOBAL ECOL BIOGEOGR</t>
  </si>
  <si>
    <t>Glob. Ecol. Biogeogr.</t>
  </si>
  <si>
    <t>10.1111/geb.12660</t>
  </si>
  <si>
    <t>Ecology; Geography, Physical</t>
  </si>
  <si>
    <t>Environmental Sciences &amp; Ecology; Physical Geography</t>
  </si>
  <si>
    <t>FQ1NW</t>
  </si>
  <si>
    <t>Bronze</t>
  </si>
  <si>
    <t>WOS:000418125800010</t>
  </si>
  <si>
    <t>Hu, MQ; Ma, RH; Xiong, JF; Wang, MH; Cao, ZG; Xue, K</t>
  </si>
  <si>
    <t>Hu, Minqi; Ma, Ronghua; Xiong, Junfeng; Wang, Menghua; Cao, Zhigang; Xue, Kun</t>
  </si>
  <si>
    <t>Eutrophication state in the Eastern China based on Landsat 35-year observations</t>
  </si>
  <si>
    <t>Trophic state; Eastern plain lake; Landsat; BFAST; Drivers</t>
  </si>
  <si>
    <t>CHLOROPHYLL-A CONCENTRATION; TROPHIC STATE; WATER CLARITY; SURFACE TEMPERATURE; ALGAL BLOOMS; RIVER BASIN; LAKE; LIGHT; INDEX; PHOSPHORUS</t>
  </si>
  <si>
    <t>Eutrophication of the eastern plain lake (EPL) region has a significant impact on the sustainable economic development and is closely related to the shortage of water resources in China. Remote sensing provides an effective tool for quantifying the trophic state of inland waters by associating the trophic state index (TSI) with optically active water quality parameters. However, limited by the satellite coverage range and operation time, the long-term changes in the trophic state of the EPL region have not been thoroughly investigated. This study aims to fill this gap by generating a 35-year (1986-2020) TSI dataset of lakes in the eastern plain based on Landsat images. The TSI inversion algorithm based on the algal biomass index (ABI) was designed for Landsat series after consistency analysis. The seasonal variations of the TSI showed the highest TSI (62.0 +/- 11.4) in summer and the lowest TSI (51.6 +/- 8.0) in winter, with uncertainties caused by the limitation of ABI for extremely turbid waters and the number of Landsat seasonal images. The TSI of the EPLs increased over the past 35 years by about 8.2%. Four change patterns were defined for the long-term interannual TSI variations: increasing trend less than 50% (Mode 1) or more than 50% (Mode 2), breaking points that show a surge trend (Mode 3), and decreasing trend (Mode 4). The contribution of meteorological and anthropogenic factors was calculated using a generalized linear model, which revealed that the eutrophication of inland lakes in the EPL region is mainly affected by industrial wastewater discharge and urban expansion. The influence of these explanatory variables becomes more complex with an increase in lake area. Our research provides an estimation of the TSI for the first 35-year basin-scale in the EPL region and a comprehensive evaluation of the driving factors of inland water eutrophication. The results can be used for the effective management and restoration of lakes.</t>
  </si>
  <si>
    <t>[Hu, Minqi; Ma, Ronghua; Xiong, Junfeng; Cao, Zhigang; Xue, Kun] Chinese Acad Sci, Nanjing Inst Geog &amp; Limnol, Key Lab Watershed Geog Sci, Nanjing 210008, Peoples R China; [Hu, Minqi] Univ Chinese Acad Sci, Beijing 100049, Peoples R China; [Wang, Menghua] Natl Ocean &amp; Atmospher Adm, Ctr Satellite Applicat &amp; Res, College Pk, MD USA; [Ma, Ronghua] Huaiyin Normal Univ, Jiangsu Collaborat Innovat Ctr Reg Modern Agr &amp; En, Jiangsu Key Lab Ecoagr Biotechnol Hongze Lake, Huaian 223001, Peoples R China</t>
  </si>
  <si>
    <t>Chinese Academy of Sciences; Nanjing Institute of Geography &amp; Limnology, CAS; Chinese Academy of Sciences; University of Chinese Academy of Sciences, CAS; National Oceanic Atmospheric Admin (NOAA) - USA; Huaiyin Normal University</t>
  </si>
  <si>
    <t>Ma, RH (通讯作者)，Chinese Acad Sci, Nanjing Inst Geog &amp; Limnol, Key Lab Watershed Geog Sci, Nanjing 210008, Peoples R China.</t>
  </si>
  <si>
    <t>rhma@niglas.ac.cn</t>
  </si>
  <si>
    <t>Cao, Zhigang/L-5337-2017; Wang, Menghua/F-5631-2010; ma, rong/GVU-3096-2022</t>
  </si>
  <si>
    <t>Cao, Zhigang/0000-0001-5329-2906; Wang, Menghua/0000-0001-7019-3125; Xiong, Junfeng/0000-0002-9409-5797</t>
  </si>
  <si>
    <t>National Natural Science Foundation of China [42071341, 41771366, 42101378]; National Key Research and Development Program of China [2018YFD0900804]; General Social Development Project of Jiangsu Provincial Department of Science and Technology [BE2019774]; National Earth System Science Data Center; 14th Five-year Network Security and Informatization Plan of Chinese Academy of Sciences [WX145XQ06-04]</t>
  </si>
  <si>
    <t>National Natural Science Foundation of China(National Natural Science Foundation of China (NSFC)); National Key Research and Development Program of China; General Social Development Project of Jiangsu Provincial Department of Science and Technology; National Earth System Science Data Center; 14th Five-year Network Security and Informatization Plan of Chinese Academy of Sciences</t>
  </si>
  <si>
    <t>This research was supported by the National Natural Science Foundation of China (Grant No. 42071341, No. 41771366 and No. 42101378) . The work was partly supported by the National Key Research and Development Program of China (Grant No. 2018YFD0900804) , General Social Development Project of Jiangsu Provincial Department of Science and Technology (Grant No. BE2019774) , and National Earth System Science Data Center and the 14th Five-year Network Security and Informatization Plan of Chinese Academy of Sciences (Grant No. WX145XQ06-04, http://data.niglas.ac.cn) . We thank three anonymous reviewers for their useful comments. The authors thank the study participants from NIGLAS (Dian Wang, Ming Shen, Tianci Qi, Jinge Ma, Qiao Chu, Pengfei Zhan, Xi Chen and Xuan Hou) and Jiangsu Collaborative Innovation Center of Regional Modern Agriculture &amp; Environmental Protection. Dataset of EPL lakes was supported from National Geographic Resource Science SubCenter, National Earth System Science Data Center, National Science &amp; Tech-nology Infrastructure of China (http://gre.geodata.cn) . The scientific results and conclusions, as well as any views or opinions expressed herein, are those of the author (s) and do not necessarily reflect those of NOAA or the Department of Commerce.</t>
  </si>
  <si>
    <t>AUG</t>
  </si>
  <si>
    <t>10.1016/j.rse.2022.113057</t>
  </si>
  <si>
    <t>MAY 2022</t>
  </si>
  <si>
    <t>1L0MK</t>
  </si>
  <si>
    <t>hybrid</t>
  </si>
  <si>
    <t>WOS:000798986500003</t>
  </si>
  <si>
    <t>Xu, J; Zhang, Y; Li, B; Fan, SS; Xu, HC; Guan, DX</t>
  </si>
  <si>
    <t>Xu, Jin; Zhang, Yin; Li, Bin; Fan, Shisuo; Xu, Huacheng; Guan, Dong-Xing</t>
  </si>
  <si>
    <t>Improved adsorption properties of tetracycline on KOH/KMnO4 modified biochar derived from wheat straw</t>
  </si>
  <si>
    <t>CHEMOSPHERE</t>
  </si>
  <si>
    <t>Wheat straw biochar; KOH; KMnO 4 modification; Hierarchical structure; Tetracycline; Adsorption mechanisms</t>
  </si>
  <si>
    <t>AQUEOUS-SOLUTION; POROUS CARBON; REMOVAL; ANTIBIOTICS; MECHANISM; TRANSFORMATION; TEMPERATURE; CD(II)</t>
  </si>
  <si>
    <t>Modification of pristine biochars has received increasing attentions due to the significant potential in enhancing adsorption performance. In this work, the co-modification of KOH and KMnO4 on biochar (K-Mn-BC) was performed, with the effect of KOH/KMnO4 modification on biochar properties and their adsorption toward tetracycline (TC) being extensively explored. Results showed that KOH/KMnO4 modification can significantly regulate biochars to form hierarchical structure. The obtained K-Mn-BC was characterized with a high specific surface area (1524.6 m2 g-1) and total pore volume (0.85 cm3 g-1). In addition, the K-Mn-BC exhibited a high adsorption capacity of 584.19 mg g-1 toward TC at 318 K, and pseudo-second-order (R2:0.993-0.998) and Langmuir (R2: 0.834-0.874) models can fit well with the adsorption behavior. Moreover, the obtained K-Mn-BC can efficiently adsorb TC within a wide pH range (3.0-10.0), and were not affected by the co-existing ions. The possible mechanisms for the high adsorption capacity were ascribed to the pore filling and pi-pi interaction, following by hydrogen bonding and metal complexation. The obtained K-Mn-BC is a suitable adsorbent for TC removal from water due to the hierarchical structure, high adsorption capacity, and stable adsorption effect.</t>
  </si>
  <si>
    <t>[Xu, Jin; Zhang, Yin; Li, Bin; Fan, Shisuo] Anhui Agr Univ, Sch Resources &amp; Environm, Hefei 230036, Peoples R China; [Xu, Huacheng] Chinese Acad Sci, Nanjing Inst Geog &amp; Limnol, State Key Lab Lake Sci &amp; Environm, Nanjing 210008, Peoples R China; [Guan, Dong-Xing] Zhejiang Univ, Coll Environm &amp; Resource Sci, Inst Soil &amp; Water Resources &amp; Environm Sci, Hangzhou 310058, Peoples R China</t>
  </si>
  <si>
    <t>Anhui Agricultural University; Chinese Academy of Sciences; Nanjing Institute of Geography &amp; Limnology, CAS; Zhejiang University</t>
  </si>
  <si>
    <t>Fan, SS (通讯作者)，Anhui Agr Univ, Sch Resources &amp; Environm, Hefei 230036, Peoples R China.;Xu, HC (通讯作者)，Chinese Acad Sci, Nanjing Inst Geog &amp; Limnol, State Key Lab Lake Sci &amp; Environm, Nanjing 210008, Peoples R China.</t>
  </si>
  <si>
    <t>fanshisuo@ahau.edu.cn; hcxu@niglas.ac.cn</t>
  </si>
  <si>
    <t>Li, Bin/IQT-8772-2023; Xu, Huacheng/E-6538-2013; Guan, Dong-Xing/M-2872-2016</t>
  </si>
  <si>
    <t>Li, Bin/0000-0002-2404-9971; Guan, Dong-Xing/0000-0002-9797-0681; Xu, Huacheng/0000-0003-1724-6720</t>
  </si>
  <si>
    <t>Natural Science Foundation of China [51809001, 51922101, 51979265]; Natural Science Founda-tion of Jiangsu province, China [BK20190049]; Provincial Foun-dation for Excellent Young Talents of Colleges and Universities of Anhui Province</t>
  </si>
  <si>
    <t>Natural Science Foundation of China(National Natural Science Foundation of China (NSFC)); Natural Science Founda-tion of Jiangsu province, China(Natural Science Foundation of Jiangsu Province); Provincial Foun-dation for Excellent Young Talents of Colleges and Universities of Anhui Province</t>
  </si>
  <si>
    <t>This research was supported by the Natural Science Foundation of China (51809001; 51922101; 51979265) , the Natural Science Founda-tion of Jiangsu province, China (BK20190049) , and Provincial Foun-dation for Excellent Young Talents of Colleges and Universities of Anhui Province (No.gxyq2021166) .</t>
  </si>
  <si>
    <t>PERGAMON-ELSEVIER SCIENCE LTD</t>
  </si>
  <si>
    <t>THE BOULEVARD, LANGFORD LANE, KIDLINGTON, OXFORD OX5 1GB, ENGLAND</t>
  </si>
  <si>
    <t>0045-6535</t>
  </si>
  <si>
    <t>1879-1298</t>
  </si>
  <si>
    <t>Chemosphere</t>
  </si>
  <si>
    <t>JUN</t>
  </si>
  <si>
    <t>10.1016/j.chemosphere.2022.133981</t>
  </si>
  <si>
    <t>FEB 2022</t>
  </si>
  <si>
    <t>ZD7YP</t>
  </si>
  <si>
    <t>WOS:000758412600002</t>
  </si>
  <si>
    <t>Xu, H; Paerl, HW; Qin, B; Zhu, G; Hall, NS; Wu, Y</t>
  </si>
  <si>
    <t>Xu, H.; Paerl, H. W.; Qin, B.; Zhu, G.; Hall, N. S.; Wu, Y.</t>
  </si>
  <si>
    <t>Determining Critical Nutrient Thresholds Needed to Control Harmful Cyanobacterial Blooms in Eutrophic Lake Taihu, China</t>
  </si>
  <si>
    <t>ENVIRONMENTAL SCIENCE &amp; TECHNOLOGY</t>
  </si>
  <si>
    <t>LARGE SHALLOW LAKE; CHLOROPHYLL-ALPHA; FRESH-WATER; PHOSPHORUS; NITROGEN; MICROCYSTIS; LIMITATION; SEDIMENT; DYNAMICS; ECOLOGY</t>
  </si>
  <si>
    <t>Nutrient overenrichment has led to dramatic increases in harmful cyanobacterial blooms, creating serious threats to drinking water supplies, ecological and economic sustainability of freshwater ecosystems. Nutrient-cyanobacterial bloom interactions were examined in eutrophic Lake Taihu, China. In situ microcosm nutrient dilution bioassays and mesocosm nutrient addition experiments were conducted to determine nitrogen (N) and phosphorus (P) concentration and load thresholds needed to control cyanobacterial bloom formation. Blooms were dominated by toxic, non N-2 fixing Microcystis spp, from May to December. Dilution bioassays showed seasonality in nutrient limitation, with P-availability controlling prebloom spring conditions and N-availability controlling summer-fall blooms. Nutrient dilution and enrichment bioassays indicated that total nitrogen (TN) and total phosphorus (TP) concentration thresholds should be targeted at below 0.80 mg L-1 and 0.05 mg L-1, respectively, to limit intrinsic growth rates of Microcystis dominated blooms. Based on estimates of nutrient loading and observed stoichiometry of phytoplankton biomass, 61-71% TN and 20-46% TP reduction are necessary to bring Taihus phytoplankton biomass to acceptable sub-bloom conditions of less than 20 mu g L-1 chlorophyll a.</t>
  </si>
  <si>
    <t>[Xu, H.; Qin, B.; Zhu, G.; Wu, Y.] Chinese Acad Sci, State Key Lab Lake Sci &amp; Environm, Nanjing Inst Geog &amp; Limnol, Nanjing, Jiangsu, Peoples R China; [Paerl, H. W.; Hall, N. S.] Univ N Carolina, Inst Marine Sci, Morehead City, NC 28557 USA</t>
  </si>
  <si>
    <t>Chinese Academy of Sciences; Nanjing Institute of Geography &amp; Limnology, CAS; University of North Carolina; University of North Carolina Chapel Hill</t>
  </si>
  <si>
    <t>Zhu, G (通讯作者)，Chinese Acad Sci, State Key Lab Lake Sci &amp; Environm, Nanjing Inst Geog &amp; Limnol, Nanjing, Jiangsu, Peoples R China.</t>
  </si>
  <si>
    <t>gwzhu@niglas.ac.cn</t>
  </si>
  <si>
    <t>Qin, Boqiang/E-5900-2013; xu, hai/JEP-5422-2023</t>
  </si>
  <si>
    <t>National Natural Science Foundation of China [41230744]; Natural Science Foundation of Jiangsu Province [BK2012895]; Nanjing Institute of Geography and Limnology, Chinese Academy of Sciences [NIGLAS2012135002]; Special Program for Water Pollution Control of China [2012ZX07101-010]; U.S. National Science Foundation Grant ENG/CBET [0826819]; U.S. National Science Foundation Grant INSPIRE Program [1230543]; U.S. National Science Foundation Grant DEB [1240851]; Directorate For Engineering; Div Of Chem, Bioeng, Env, &amp; Transp Sys [0826819, 1230543] Funding Source: National Science Foundation; Division Of Environmental Biology; Direct For Biological Sciences [1240851] Funding Source: National Science Foundation</t>
  </si>
  <si>
    <t>National Natural Science Foundation of China(National Natural Science Foundation of China (NSFC)); Natural Science Foundation of Jiangsu Province(Natural Science Foundation of Jiangsu Province); Nanjing Institute of Geography and Limnology, Chinese Academy of Sciences(Chinese Academy of Sciences); Special Program for Water Pollution Control of China; U.S. National Science Foundation Grant ENG/CBET(National Science Foundation (NSF)); U.S. National Science Foundation Grant INSPIRE Program(National Science Foundation (NSF)); U.S. National Science Foundation Grant DEB; Directorate For Engineering; Div Of Chem, Bioeng, Env, &amp; Transp Sys(National Science Foundation (NSF)NSF - Directorate for Engineering (ENG)); Division Of Environmental Biology; Direct For Biological Sciences(National Science Foundation (NSF)NSF - Directorate for Biological Sciences (BIO))</t>
  </si>
  <si>
    <t>This study was supported by the National Natural Science Foundation of China (41230744), Natural Science Foundation of Jiangsu Province (BK2012895), Nanjing Institute of Geography and Limnology, Chinese Academy of Sciences (NIGLAS2012135002), the Special Program for Water Pollution Control of China (2012ZX07101-010), and U.S. National Science Foundation Grants ENG/CBET 0826819, 1230543 INSPIRE Program and DEB 1240851 Dimensions of Biodiversity Program. The Taihu Laboratory for Lake Ecosystem Research, Chinese Academy of Sciences (TLLER) provided the environmental monitoring data. We thank Alan Joyner for technical assistance and anonymous reviewers, Drs. Wayne Gardner and Mark McCarthy for critical reviews and comments that helped improve the manuscript.</t>
  </si>
  <si>
    <t>AMER CHEMICAL SOC</t>
  </si>
  <si>
    <t>WASHINGTON</t>
  </si>
  <si>
    <t>1155 16TH ST, NW, WASHINGTON, DC 20036 USA</t>
  </si>
  <si>
    <t>0013-936X</t>
  </si>
  <si>
    <t>1520-5851</t>
  </si>
  <si>
    <t>ENVIRON SCI TECHNOL</t>
  </si>
  <si>
    <t>Environ. Sci. Technol.</t>
  </si>
  <si>
    <t>JAN 20</t>
  </si>
  <si>
    <t>10.1021/es503744q</t>
  </si>
  <si>
    <t>Engineering, Environmental; Environmental Sciences</t>
  </si>
  <si>
    <t>Engineering; Environmental Sciences &amp; Ecology</t>
  </si>
  <si>
    <t>AZ6LY</t>
  </si>
  <si>
    <t>WOS:000348332400044</t>
  </si>
  <si>
    <t>Zhou, J; Leavitt, PR; Zhang, YB; Qin, BQ</t>
  </si>
  <si>
    <t>Zhou, Jian; Leavitt, Peter R.; Zhang, Yibo; Qin, Boqiang</t>
  </si>
  <si>
    <t>Anthropogenic eutrophication of shallow lakes: Is it occasional?</t>
  </si>
  <si>
    <t>WATER RESEARCH</t>
  </si>
  <si>
    <t>Shallow lake; Eutrophication; Sustainability; Depth; Trophic state; Management</t>
  </si>
  <si>
    <t>LAND-COVER DATABASE; WATER-QUALITY; AGRICULTURAL EXPANSION; UNITED-STATES; PHOSPHORUS; CLIMATE; NITROGEN; BLOOMS; DEPTH; COMPLETION</t>
  </si>
  <si>
    <t>Understanding and managing the susceptibility of lakes to anthropogenic eutrophication has been a primary goal of limnological research for decades. To achieve United Nations' Sustainable Development Goals, scientists have attempted to understand why shallow lakes appear to be prone to eutrophication and resistant to restoration. A rich data base of 1151 lakes (each &gt;= 0.5 km2) located within the Europe and the United States of America offers a rare opportunity to explore potential answers. Analysis of sites showed that lake depth integrated socioecological systems and reflected potential susceptibility to anthropogenic stressors, as well as lake productivity. In this study, lakes distributed in agricultural plain and densely populated lowland areas were generally shallow and subjected to intense human activities with high external nutrient inputs. In contrast, deep lakes frequently occurred in upland regions, dominated by natural landscapes with little anthropogenic nutrient input. Lake depth appeared to not only reflect external nutrient load to the lake, but also acted as an amplifier that increased shallow lake susceptibility to anthropogenic disturbance. Our findings suggest that shallow lakes are more susceptible to human forcing and their eutrophication may be not an occasional occurrence, and that societal expectations, policy goals, and management plans should reflect this observation.</t>
  </si>
  <si>
    <t>[Zhou, Jian; Zhang, Yibo; Qin, Boqiang] Chinese Acad Sci, Nanjing Inst Geog &amp; Limnol, State Key Lab Lake Sci &amp; Environm, 73 East Beijing Rd, Nanjing 210008, Peoples R China; [Zhou, Jian] Loughborough Univ, Dept Geog, Loughborough LE11 3TU, England; [Leavitt, Peter R.] Univ Regina, Limnol Lab, Regina, SK S4S 0A2, Canada</t>
  </si>
  <si>
    <t>Chinese Academy of Sciences; Nanjing Institute of Geography &amp; Limnology, CAS; Loughborough University; University of Regina</t>
  </si>
  <si>
    <t>Qin, BQ (通讯作者)，Chinese Acad Sci, Nanjing Inst Geog &amp; Limnol, State Key Lab Lake Sci &amp; Environm, 73 East Beijing Rd, Nanjing 210008, Peoples R China.</t>
  </si>
  <si>
    <t>jzhou@niglas.ac.cn; Peter.Leavitt@uregina.ca; ybzhang@niglas.ac.cn; qinbq@niglas.ac.cn</t>
  </si>
  <si>
    <t>, 张一波/AAY-5453-2020; Zhou, Jian/HHS-9262-2022; Nourinezhad, Shahin/JFS-1160-2023; Leavitt, Peter/A-1048-2013</t>
  </si>
  <si>
    <t>Leavitt, Peter/0000-0001-9805-9307; Qin, Boqiang/0000-0003-3977-4903; Zhou, Jian/0000-0001-8001-1268</t>
  </si>
  <si>
    <t>National Natural Science Foundation of China [42177058, 41621002, 41790423]</t>
  </si>
  <si>
    <t>National Natural Science Foundation of China(National Natural Science Foundation of China (NSFC))</t>
  </si>
  <si>
    <t>Acknowledgements This work was supported by the National Natural Science Foundation of China (42177058, 41621002, and 41790423) .</t>
  </si>
  <si>
    <t>0043-1354</t>
  </si>
  <si>
    <t>1879-2448</t>
  </si>
  <si>
    <t>WATER RES</t>
  </si>
  <si>
    <t>Water Res.</t>
  </si>
  <si>
    <t>AUG 1</t>
  </si>
  <si>
    <t>10.1016/j.watres.2022.118728</t>
  </si>
  <si>
    <t>Engineering, Environmental; Environmental Sciences; Water Resources</t>
  </si>
  <si>
    <t>Engineering; Environmental Sciences &amp; Ecology; Water Resources</t>
  </si>
  <si>
    <t>2J6TA</t>
  </si>
  <si>
    <t>WOS:000815785400004</t>
  </si>
  <si>
    <t>Hu, XH; Li, LG; Dong, K</t>
  </si>
  <si>
    <t>Hu, Xiaohui; Li, Liangang; Dong, Ke</t>
  </si>
  <si>
    <t>What matters for regional economic resilience amid COVID-19? Evidence from cities in Northeast China</t>
  </si>
  <si>
    <t>CITIES</t>
  </si>
  <si>
    <t>Regional economic resilience; Resistance; Crisis nature; State agency; COVID-19; Northeast China</t>
  </si>
  <si>
    <t>ADAPTATION; AGENCY</t>
  </si>
  <si>
    <t>This paper examines how the economies of old industrial cities in Northeast China respond to the on-going COVID-19 pandemic crisis. The notion of resistance in regional economic resilience is used to explore what impact factors shape the response to the early stage of the crisis. The analysis reveals significant differences in terms of regional economic impact between COVID-19 and the 2008 financial crisis. We find that large cities are more vulnerable and exposed to the pandemic at its early stage, state agency plays a crucial role in shaping the economic resistance in most cities. Going beyond the existing 2008 financial crisis-induced account on regional economic resilience, this paper argues that regional resistance amid COVID-19 is not merely shaped by economic structural factors but also influenced by state agency in terms of economic restriction and restoration measures. The study suggests that the nature of COVID-19 as a particular context of crisis itself needs to be taken seriously when exploring the determinants and outcomes of regional economic resilience.</t>
  </si>
  <si>
    <t>[Hu, Xiaohui] Nanjing Normal Univ, Sch Geog, Jiangsu Ctr Collaborat Innovat Geog Informat Reso, Nanjing, Peoples R China; [Hu, Xiaohui] Chinese Acad Sci, Nanjing Inst Geog &amp; Limnol, Key Lab Watershed Geog Sci, Nanjing, Peoples R China; [Li, Liangang] Shandong Normal Univ, Coll Geog &amp; Environm, Jinan, Peoples R China; [Dong, Ke] Zhejiang Univ Finance &amp; Econ, Sch Publ Adm, Hangzhou, Peoples R China</t>
  </si>
  <si>
    <t>Nanjing Normal University; Chinese Academy of Sciences; Nanjing Institute of Geography &amp; Limnology, CAS; Shandong Normal University; Zhejiang University of Finance &amp; Economics</t>
  </si>
  <si>
    <t>Li, LG (通讯作者)，Shandong Normal Univ, Coll Geog &amp; Environm, Jinan, Peoples R China.</t>
  </si>
  <si>
    <t>llg911208@163.com</t>
  </si>
  <si>
    <t>Hu, Xiaohui/0000-0002-2986-9282</t>
  </si>
  <si>
    <t>Key Laboratory of Watershed Geographic Sciences, Nanjing Institute of Geography and Limnology, Chinese Academy of Sciences [WSGS2020005]; Center for Urban Development and Land Policy in Peking University-Lincoln Institute [FS03-20201101-HXH]; China Postdoctoral Science Foundation [2020M672113]; Shandong Postdoctoral Innovation Project [202003021]; Key Laboratory of Regional Sustainable Development Modeling, Chinese Academy of Sciences [KF2020-18]</t>
  </si>
  <si>
    <t>Key Laboratory of Watershed Geographic Sciences, Nanjing Institute of Geography and Limnology, Chinese Academy of Sciences; Center for Urban Development and Land Policy in Peking University-Lincoln Institute; China Postdoctoral Science Foundation(China Postdoctoral Science Foundation); Shandong Postdoctoral Innovation Project; Key Laboratory of Regional Sustainable Development Modeling, Chinese Academy of Sciences</t>
  </si>
  <si>
    <t>Key Laboratory of Watershed Geographic Sciences, Nanjing Institute of Geography and Limnology, Chinese Academy of Sciences (WSGS2020005) . Fund from Center for Urban Development and Land Policy in Peking University-Lincoln Institute (FS03-20201101-HXH) . China Postdoctoral Science Foundation funded project (2020M672113) . Shandong Postdoctoral Innovation Project (202003021) . Fund from Key Laboratory of Regional Sustainable Development Modeling, Chinese Academy of Sciences (KF2020-18) .</t>
  </si>
  <si>
    <t>0264-2751</t>
  </si>
  <si>
    <t>1873-6084</t>
  </si>
  <si>
    <t>Cities</t>
  </si>
  <si>
    <t>10.1016/j.cities.2021.103440</t>
  </si>
  <si>
    <t>Urban Studies</t>
  </si>
  <si>
    <t>1B7XN</t>
  </si>
  <si>
    <t>Green Published</t>
  </si>
  <si>
    <t>WOS:000792646300016</t>
  </si>
  <si>
    <t>Cao, ZG; Ma, RH; Duan, HT; Pahlevan, N; Melack, J; Shen, M; Xue, K</t>
  </si>
  <si>
    <t>Cao, Zhigang; Ma, Ronghua; Duan, Hongtao; Pahlevan, Nima; Melack, John; Shen, Ming; Xue, Kun</t>
  </si>
  <si>
    <t>A machine learning approach to estimate chlorophyll-a from Landsat-8 measurements in inland lakes</t>
  </si>
  <si>
    <t>Landsat; Machine learning; Eutrophication; Lakes</t>
  </si>
  <si>
    <t>REMOTE-SENSING REFLECTANCE; CASE 2 WATERS; ATMOSPHERIC CORRECTION; SATELLITE DATA; OCEAN COLOR; TAIHU LAKE; SEMIANALYTICAL MODEL; TROPHIC STATE; COASTAL; ALGORITHM</t>
  </si>
  <si>
    <t>Landsat-8 Operational Land Imager (OLI) provides an opportunity to map chlorophyll-a (Chla) in lake waters at spatial scales not feasible with ocean color missions. Although state-of-the-art algorithms to estimate Chla in lakes from satellite-borne sensors have improved, there are no robust and reliable algorithms to generate Chla time series from OLI imageries in turbid lakes due to the absence of a red-edge band and issues with atmospheric correction. Here, a machine learning approach termed the extreme gradient boosting tree (BST) was employed to develop an algorithm for Chla estimation from OLI in turbid lakes. This model was developed and validated by linking Rayleigh-corrected reflectance to near-synchronous in situ Chla data available from eight lakes in eastern China (N = 225) and three coastal and inland waters in SeaWiFS Bio-optical Archive and Storage System (N = 97). The BST model performed well on a subset of data (N = 102, R-2 = 0.79, root mean squared difference = 7.1 mu g L-1, mean absolute percentage error = 24%, mean absolute error = 1.4, Bias = 0.9), and had better Chla retrievals than several band-ratio algorithms and a random forest approach. The performance of BST model was judged as appropriate only for the range of conditions in the training data. Given these limitations, spatial and temporal variations of Chla in hundreds of lakes larger than 1 km(2) in eastern China for the period of 2013-2018 were mapped using the BST model. OLI-derived Chla indicated that small lakes (&lt;50 km(2)) had greater Chla than the larger lakes. This research suggests that machine-learning models provide practical approaches to estimate Chla in turbid lakes via broadband instruments like OLI and that extending to other regions requires training with a representative dataset.Landsat-8</t>
  </si>
  <si>
    <t>[Cao, Zhigang; Ma, Ronghua; Duan, Hongtao; Shen, Ming; Xue, Kun] Chinese Acad Sci, Nanjing Inst Geog &amp; Limnol, Key Lab Watershed Geog Sci, Nanjing 210008, Peoples R China; [Cao, Zhigang; Shen, Ming] Univ Chinese Acad Sci, Beijing 100049, Peoples R China; [Pahlevan, Nima] Sci Syst &amp; Applicat Inc, 10210 Greenbelt Rd Suite 600, Lanham, MD 20706 USA; [Melack, John] Univ Calif Santa Barbara, Bren Sch Environm Sci &amp; Management, Santa Barbara, CA 93106 USA</t>
  </si>
  <si>
    <t>Chinese Academy of Sciences; Nanjing Institute of Geography &amp; Limnology, CAS; Chinese Academy of Sciences; University of Chinese Academy of Sciences, CAS; Science Systems and Applications Inc; University of California System; University of California Santa Barbara</t>
  </si>
  <si>
    <t>Pahlevan, Nima/L-7746-2014; Cao, Zhigang/L-5337-2017; Cao, Zhigang/O-2165-2019; Duan, Hongtao/B-7210-2011; ma, rong/GVU-3096-2022</t>
  </si>
  <si>
    <t>Cao, Zhigang/0000-0001-5329-2906; Cao, Zhigang/0000-0001-5329-2906; Duan, Hongtao/0000-0002-1985-2292;</t>
  </si>
  <si>
    <t>National Natural Science Foundation of China [41771366, 41671358, 41431176, 41971309]; China Scholarship Council [201904910725]</t>
  </si>
  <si>
    <t>National Natural Science Foundation of China(National Natural Science Foundation of China (NSFC)); China Scholarship Council(China Scholarship Council)</t>
  </si>
  <si>
    <t>The authors would like to thank Robert Frouin (University of California, San Diego) for providing valuable suggestions, and Zhaoshi Wu (Nanjing Institute of Geography and Limnology, Chinese Academy of Sciences) for providing some of the field data. Financial support was provided by the National Natural Science Foundation of China (41771366, 41671358, 41431176, 41971309) and the program of China Scholarship Council (201904910725). We further appreciate reviews provided by three anonymous reviewers. We acknowledge data support from Lake-Watershed Science Data Center, National Earth System Science Data Sharing Infrastructure, National Science &amp; Technology Infrastructure of China (http://lake.geodata.cn). The BST model used in this study can be accessed from a GitHub repository (https://github.com/zgcao/bst_oli).</t>
  </si>
  <si>
    <t>OCT</t>
  </si>
  <si>
    <t>10.1016/j.rse.2020.111974</t>
  </si>
  <si>
    <t>NN3UL</t>
  </si>
  <si>
    <t>WOS:000568716200002</t>
  </si>
  <si>
    <t>Luo, X; Yang, J; Sun, W; He, BJ</t>
  </si>
  <si>
    <t>Luo, Xue; Yang, Jun; Sun, Wei; He, Baojie</t>
  </si>
  <si>
    <t>Suitability of human settlements in mountainous areas from the perspective of ventilation: A case study of the main urban area of Chongqing</t>
  </si>
  <si>
    <t>JOURNAL OF CLEANER PRODUCTION</t>
  </si>
  <si>
    <t>Ventilation; Frontal area index; Urban planning; Urban heat island; Chongqing</t>
  </si>
  <si>
    <t>HEAT-ISLAND; WIND CORRIDOR; LAND-USE; ENVIRONMENT; BUILDINGS; QUALITY; REDUCE; CITIES</t>
  </si>
  <si>
    <t>Based on the multi-source data (e.g., building vector and remote sensing data) of the main urban areas of Chongqing, China, this study selected a few natural factors-the relief degree of the land surface (RDLS), land cover index (LCI), annual average land surface temperature (LST), water resource index (WRI), and frontal area index (FAI)-and used the geographic information system spatial analysis method to quantitatively investigate the spatial variation in the suitability of human settlements in mountainous areas from the perspective of ventilation. The study findings can be summarized as follows: 1) The population distribution in the main urban areas of Chongqing is affected by, in descending order, the LCI, FAI, RDLS, WRI, and LST. 2) In the main urban areas of Chongqing, the RDLS ranges from 0.21 to 2.82; it is low in the south and high in the north. The LCI ranges from 0.02 to 0.99; it is relatively low in those urban areas with a high building density. The LST ranges from 15.30 to 24.87 degrees C; in contrast to the spatial pattern of the LCI, the LST in the urban centers is higher than at the urban peripheries. The WRI ranges from 0.04 to 0.79; it is highest along the Yangtze and Jialing rivers. The FAI ranges from 0 to 1.63, exhibiting a gradual decline from the urban centers to the urban peripheries. As the FAI increases, the ventilation capacity worsens. 3) The ventilation-based human settlements index ranges from 0.06 to 0.54 in the mountainous areas of the city, gradually increasing from the southwest to the northeast in the main urban areas of Chongqing. In addition, zones with unsuitable human settlements are mainly distributed in mountainous regions with a high RDLS and relatively scarce water resources, whereas zones with suitable human settlements are primarily distributed in regions with a moderate RDLS, adequate vegetation cover, appropriate LST, abundant water resources, and adequate ventilation. The study findings can be used to evaluate the comfort level of human settlements, and have strategic significance to the efficient planning of urban development and the optimal layout of the population distribution.</t>
  </si>
  <si>
    <t>[Luo, Xue; Yang, Jun] Northeastern Univ, Jangho Architecture Coll, Shenyang 110169, Peoples R China; [Luo, Xue; Yang, Jun] Liaoning Normal Univ, Human Settlements Res Ctr, Dalian 116029, Peoples R China; [Sun, Wei] Chinese Acad Sci, Nanjing Inst Geog &amp; Limnol, Key Lab Watershed Geog Sci, Nanjing 210008, Peoples R China; [He, Baojie] Chongqing Univ, Sch Architecture &amp; Urban Planning, Chongqing 400045, Peoples R China; [He, Baojie] Chongqing Univ, Key Lab New Technol Construct Cities Mt Area, Minist Educ, Chongqing 400045, Peoples R China</t>
  </si>
  <si>
    <t>Northeastern University - China; Liaoning Normal University; Chinese Academy of Sciences; Nanjing Institute of Geography &amp; Limnology, CAS; Chongqing University; Chongqing University</t>
  </si>
  <si>
    <t>Yang, J (通讯作者)，Northeastern Univ, Jangho Architecture Coll, Shenyang 110169, Peoples R China.;Sun, W (通讯作者)，Chinese Acad Sci, Nanjing Inst Geog &amp; Limnol, Key Lab Watershed Geog Sci, Nanjing 210008, Peoples R China.</t>
  </si>
  <si>
    <t>chenciyixiao@outlook.com; yangjun8@mail.neu.edu.cn; wsun@niglas.ac.cn; baojie.he@unsw.edu.au</t>
  </si>
  <si>
    <t>He, Bao-jie/ABC-5621-2020; Yang, Jun/F-1048-2014; He, Baojie/J-4430-2019</t>
  </si>
  <si>
    <t>He, Bao-jie/0000-0002-8841-0711; Yang, Jun/0000-0001-6740-4358; He, Baojie/0000-0002-8841-0711</t>
  </si>
  <si>
    <t>National Natural Science Foundation of China [41771178, 42030409, 41671151]; Fundamental Research Funds for the Central Universities [N2111003]; Second Tibetan Plateau Scientific Expedition and Research Program (STEP) [2019QZKK1004]; Innovative Talents Support Program of Liaoning Province [LR2017017]</t>
  </si>
  <si>
    <t>National Natural Science Foundation of China(National Natural Science Foundation of China (NSFC)); Fundamental Research Funds for the Central Universities(Fundamental Research Funds for the Central Universities); Second Tibetan Plateau Scientific Expedition and Research Program (STEP); Innovative Talents Support Program of Liaoning Province</t>
  </si>
  <si>
    <t>The author(s) would like to acknowledge all colleagues and friends who have voluntarily reviewed the translation of the survey and the manuscript of this study. This research study was supported by the National Natural Science Foundation of China (grant no. 41771178, 42030409, 41671151), the Fundamental Research Funds for the Central Universities (grant no. N2111003), the Second Tibetan Plateau Scientific Expedition and Research Program (STEP) (grant no. 2019QZKK1004), and Innovative Talents Support Program of Liaoning Province (Grant No. LR2017017).</t>
  </si>
  <si>
    <t>0959-6526</t>
  </si>
  <si>
    <t>1879-1786</t>
  </si>
  <si>
    <t>J CLEAN PROD</t>
  </si>
  <si>
    <t>J. Clean Prod.</t>
  </si>
  <si>
    <t>AUG 10</t>
  </si>
  <si>
    <t>10.1016/j.jclepro.2021.127467</t>
  </si>
  <si>
    <t>MAY 2021</t>
  </si>
  <si>
    <t>Green &amp; Sustainable Science &amp; Technology; Engineering, Environmental; Environmental Sciences</t>
  </si>
  <si>
    <t>Science Citation Index Expanded (SCI-EXPANDED); Social Science Citation Index (SSCI)</t>
  </si>
  <si>
    <t>Science &amp; Technology - Other Topics; Engineering; Environmental Sciences &amp; Ecology</t>
  </si>
  <si>
    <t>SV4BI</t>
  </si>
  <si>
    <t>WOS:000663765300001</t>
  </si>
  <si>
    <t>Jiang, B; Bai, Y; Wong, CP; Xu, XB; Alatalo, JM</t>
  </si>
  <si>
    <t>Jiang, Bo; Bai, Yang; Wong, Christina P.; Xu, Xibao; Alatalo, Juha M.</t>
  </si>
  <si>
    <t>China's ecological civilization program-Implementing ecological redline policy</t>
  </si>
  <si>
    <t>LAND USE POLICY</t>
  </si>
  <si>
    <t>Ecosystem services; Ecological redline policy; Implementation; Capacities; Framework</t>
  </si>
  <si>
    <t>ECOSYSTEM SERVICES; MANAGEMENT; AREAS</t>
  </si>
  <si>
    <t>China is one of the first countries to explicitly attempt to institute coordinated, ecosystem-based management across local, regional, and national scales. Chinese scientists have been urging policymakers to manage landscapes using the ecosystem services (ESs) approach. However, substantive progress remains elusive due to lack of coordination, weak monitoring, and poor enforcement. China's new ecological redline policy (ERP) requires policymakers and scientists to address urgent challenges in China that have global implications. This work can advance international understanding of the institutional reforms and scientific capacities needed to move from theory to practice on sustainable development. We begin this paper by providing an overview of the concepts, major reforms, timeline, and guidelines on drawing ecological conservation redlines (ECRs) and ERP processes in China. We then summarize and comment on the scientific challenges in ESs assessments for spatial land planning and discuss the need for a framework grounded in a policy context that relates ecosystem area to ESs, stressors, and biodiversity indicators. Based on this, we draw insights into creating such a framework to offer strategic support for scientists and policymakers in improving the measurement and valuation of ESs for effective implementation of ERP for sustainable development. We also identify a need for more studies on ecological production functions to provide relevant information for managers and economists in evaluating ERP efforts and tracking ESs trends.</t>
  </si>
  <si>
    <t>[Jiang, Bo] Changjiang Water Resources Protect Inst, Wuhan 430051, Hubei, Peoples R China; [Bai, Yang] Chinese Acad Sci, Xishuangbanna Trop Bot Garden, Ctr Integrat Conservat, Xishuangbanna 666303, Peoples R China; [Wong, Christina P.] Chinese Acad Sci, Res Ctr Ecoenvironm Sci, State Key Lab Urban &amp; Reg Ecol, Beijing 100085, Peoples R China; [Xu, Xibao] Chinese Acad Sci, Nanjing Inst Geog &amp; Limnol, Key Lab Watershed Geog Sci, Nanjing 210008, Jiangsu, Peoples R China; [Alatalo, Juha M.] Qatar Univ, Coll Arts &amp; Sci, Dept Biol &amp; Environm Sci, POB 2713, Doha, Qatar</t>
  </si>
  <si>
    <t>Yangtze River Water Resources Protection Bureau; Chinese Academy of Sciences; Xishuangbanna Tropical Botanical Garden, CAS; Chinese Academy of Sciences; Research Center for Eco-Environmental Sciences (RCEES); Chinese Academy of Sciences; Nanjing Institute of Geography &amp; Limnology, CAS; Qatar University</t>
  </si>
  <si>
    <t>Bai, Y (通讯作者)，Chinese Acad Sci, Xishuangbanna Trop Bot Garden, Ctr Integrat Conservat, Xishuangbanna 666303, Peoples R China.;Xu, XB (通讯作者)，Chinese Acad Sci, Nanjing Inst Geog &amp; Limnol, Key Lab Watershed Geog Sci, Nanjing 210008, Jiangsu, Peoples R China.</t>
  </si>
  <si>
    <t>youngbcs@gmail.com; xbxu@niglas.ac.cn</t>
  </si>
  <si>
    <t>jam, amir/O-6460-2019; Alatalo, Juha/C-1269-2018</t>
  </si>
  <si>
    <t>Alatalo, Juha/0000-0001-5084-850X</t>
  </si>
  <si>
    <t>National Key R&amp;D Program of China [2017YFC0505302]; Key Laboratory of Watershed Geographic Sciences, Nanjing Institute of Geography and Limnology, Chinese Academy of Sciences [WSGS2017008, NIGLAS2016QY02]; National Natural Science Foundation of China [41501580, 41771571]</t>
  </si>
  <si>
    <t>National Key R&amp;D Program of China; Key Laboratory of Watershed Geographic Sciences, Nanjing Institute of Geography and Limnology, Chinese Academy of Sciences; National Natural Science Foundation of China(National Natural Science Foundation of China (NSFC))</t>
  </si>
  <si>
    <t>This study was supported by the National Key R&amp;D Program of China (2017YFC0505302), the Key Laboratory of Watershed Geographic Sciences, Nanjing Institute of Geography and Limnology, Chinese Academy of Sciences (Grant No. WSGS2017008; NIGLAS2016QY02), and the National Natural Science Foundation of China (41501580, 41771571).</t>
  </si>
  <si>
    <t>0264-8377</t>
  </si>
  <si>
    <t>1873-5754</t>
  </si>
  <si>
    <t>Land Use Pol.</t>
  </si>
  <si>
    <t>10.1016/j.landusepol.2018.10.031</t>
  </si>
  <si>
    <t>Environmental Studies</t>
  </si>
  <si>
    <t>HK3MG</t>
  </si>
  <si>
    <t>WOS:000457820000011</t>
  </si>
  <si>
    <t>Zhang, C; Zhao, C; Yu, SY; Yang, XD; Cheng, J; Zhang, XJ; Xue, B; Shen, J; Chen, FH</t>
  </si>
  <si>
    <t>Zhang, Can; Zhao, Cheng; Yu, Shi-Yong; Yang, Xiangdong; Cheng, Jun; Zhang, Xiaojian; Xue, Bin; Shen, Ji; Chen, Fahu</t>
  </si>
  <si>
    <t>Seasonal imprint of Holocene temperature reconstruction on the Tibetan Plateau</t>
  </si>
  <si>
    <t>Seasonal temperature; Holocene; Tibetan Plateau; Insolation; Greenhouse gas forcing</t>
  </si>
  <si>
    <t>DIALKYL GLYCEROL TETRAETHERS; CHAIN ALKENONE DISTRIBUTIONS; SUMMER TEMPERATURE; MONSOON PRECIPITATION; CLIMATE VARIABILITY; SOUTHWESTERN CHINA; LAKE; POLLEN; CALIBRATION; SEDIMENTS</t>
  </si>
  <si>
    <t>The Tibetan Plateau (TP) is one of the most sensitive areas to global climate changes. Quantitative paleotemperature reconstructions on the TP since the Last Deglaciation provide a prominent opportunity not only for assessing the position, but also for better understanding the mechanism of recent warming. In this study, we first present a well-dated, high-resolution (similar to 70 years), ice-free-season temperature (from March to October, TM-O) record over the past 19 ka from a small alpine lake on the southeastern TP based on brGDGT proxy. Our reconstructed TM-O record displays a long-term similar to 4 degrees C warming trend during the past 19 ka with a deglacial increase of similar to 3 ?degrees C and Holocene increase of similar to 1 ?degrees C. To better understand the pattern and mechanism of post glacial temperature changes on the TP, we review 16 published paleotemperature records since the Last Deglaciation. The results show a general warming pattern during the Last Deglaciation but divergent trends of seasonal temperatures during the Holocene with a gradual cooling pattern in summer temperature, an overall warming pattern in winter temperature, annual temperature, and TM-O as well as a warming-cooling-warming pattern in TMJJAS (temperature from May to September). Data-model comparison indicates that the long-term warming trend in deglacial temperatures are primarily driven by rising atmospheric greenhouse gases (GHGs) on the TP. In contrast, Holocene temperature changes are mainly controlled by local seasonal insolation and additional radiative forcing of GHGs on the TP, thereby resulting in divergent patterns of seasonal temperature changes. Our study highlights the necessity of taking into account the seasonal bias when reconstructing temperatures, especially in high latitudes and high altitudes where the freezing occurs.</t>
  </si>
  <si>
    <t>[Zhang, Can; Zhao, Cheng; Yang, Xiangdong; Xue, Bin] Chinese Acad Sci, Nanjing Inst Geog &amp; Limnol, State Key Lab Lake Sci &amp; Environm, Nanjing 210008, Peoples R China; [Zhao, Cheng; Zhang, Xiaojian; Shen, Ji] Nanjing Univ, Sch Geog &amp; Ocean Sci, Nanjing 210046, Peoples R China; [Zhao, Cheng] CAS Ctr Excellence Quaternary Sci &amp; Global Change, Xian 710061, Peoples R China; [Yu, Shi-Yong] Jiangsu Normal Univ, Sch Geog Geomat &amp; Planning, Xuzhou 221116, Peoples R China; [Cheng, Jun] Nanjing Univ Informat Sci &amp; Technol, Key Lab Meteorol Disaster, Nanjing, Peoples R China; [Chen, Fahu] Chinese Acad Sci, Inst Tibetan Plateau Res, Key Lab Alpine Ecol, Beijing 100101, Peoples R China; [Chen, Fahu] Chinese Acad Sci, CAS Ctr Excellence Tibetan Plateau Earth Sci, Beijing 100101, Peoples R China</t>
  </si>
  <si>
    <t>Chinese Academy of Sciences; Nanjing Institute of Geography &amp; Limnology, CAS; Nanjing University; Jiangsu Normal University; Nanjing University of Information Science &amp; Technology; Chinese Academy of Sciences; Institute of Tibetan Plateau Research, CAS; Chinese Academy of Sciences</t>
  </si>
  <si>
    <t>Zhao, C (通讯作者)，Chinese Acad Sci, Nanjing Inst Geog &amp; Limnol, State Key Lab Lake Sci &amp; Environm, Nanjing 210008, Peoples R China.;Zhao, C (通讯作者)，Nanjing Univ, Sch Geog &amp; Ocean Sci, Nanjing 210046, Peoples R China.;Zhao, C (通讯作者)，CAS Ctr Excellence Quaternary Sci &amp; Global Change, Xian 710061, Peoples R China.</t>
  </si>
  <si>
    <t>czhao@nju.edu.cn</t>
  </si>
  <si>
    <t>Xue, Bin/GWE-1529-2022; Fahu, Chen/B-2788-2011; Zhang, Xiaojian C/M-7184-2015</t>
  </si>
  <si>
    <t>Xue, Bin/0000-0001-9741-2586;</t>
  </si>
  <si>
    <t>Strategic Priority Research Program of Chinese Academy of Sci-ences [XDA2009000004, XDB40000000]; Natural Science Foun-dation of China [42007401, 42171151, 41877293, 2016YFA0600502]; State Key Laboratory of Loess and Quaternary Geology, Institute of Earth Environment, CAS [SKLLQG1936]</t>
  </si>
  <si>
    <t>Strategic Priority Research Program of Chinese Academy of Sci-ences(Chinese Academy of Sciences); Natural Science Foun-dation of China(National Natural Science Foundation of China (NSFC)); State Key Laboratory of Loess and Quaternary Geology, Institute of Earth Environment, CAS(Chinese Academy of Sciences)</t>
  </si>
  <si>
    <t>Acknowledgements We thank Qian Wang, Lingyang Kong, Xiaoping Feng, Tianlong Yan and Yifan Chai for laboratory assistance, and Minglei Ren and Cheng-cheng Leng for assistance of data processing. This work was supported by the Strategic Priority Research Program of Chinese Academy of Sci-ences (#XDA2009000004, XDB40000000) , the Natural Science Foun-dation of China (Grants Nos. 42007401, 42171151 and 41877293) , the Program of Global Change and Mitigation (#2016YFA0600502) , and the State Key Laboratory of Loess and Quaternary Geology, Institute of Earth Environment, CAS (SKLLQG1936) .</t>
  </si>
  <si>
    <t>10.1016/j.earscirev.2022.103927</t>
  </si>
  <si>
    <t>JAN 2022</t>
  </si>
  <si>
    <t>0T0MC</t>
  </si>
  <si>
    <t>WOS:000786666000002</t>
  </si>
  <si>
    <t>Zhang, YL; Jeppesen, E; Liu, XH; Qin, BQ; Shi, K; Zhou, YQ; Thomaz, SM; Deng, JM</t>
  </si>
  <si>
    <t>Zhang, Yunlin; Jeppesen, Erik; Liu, Xiaohan; Qin, Boqiang; Shi, Kun; Zhou, Yongqiang; Thomaz, Sidinei Magela; Deng, Jianmin</t>
  </si>
  <si>
    <t>Global loss of aquatic vegetation in lakes</t>
  </si>
  <si>
    <t>Aquatic vegetation; Remote sensing; Accelerating loss; Eutrophication; Percent rate of change</t>
  </si>
  <si>
    <t>MACROPHYTE COMMUNITIES; SUBMERGED MACROPHYTES; EUTROPHIC LAKE; CLIMATE-CHANGE; DIVERSITY; FRESH; BAY; VARIABILITY; IMPACTS; DECLINE</t>
  </si>
  <si>
    <t>Quantitative global assessments of aquatic vegetation dynamics in lakes are lacking despite reports of the losses of submerged aquatic vegetation. We conducted a comprehensive global assessment of aquatic vegetation at 155 study sites. We also included &gt;= 2 yr of information on the absolute or relative area of aquatic vegetation from the literature. We calculated the difference between initial and final observed aquatic vegetation area (or cover) to represent the overall trends over time. We classified the study sites of aquatic vegetation into the categories increasing, decreasing or no change using a threshold of 10%. Aquatic vegetation area (or cover) decreased in 101 study sites, particularly in China (35 study sites), increased in 43 study sites, and showed no marked changes in 11 study sites. Our results revealed an accelerating decrease rate (vegetation loss in terms of area or cover) over time: 13.5 +/- 16.9%/yr (1900-1980), 21.8 +/- 28.9%/yr (1980-2000) and 33.6 +/- 59.8%/yr (after 2000). Moreover, the area (or cover) increase rate in lakes where aquatic vegetation showed recovery decreased from 23.5 +/- 29.9%/yr (1980-2000) to 16.8 +/- 13.2%/yr (after 2000). We conclude that aquatic vegetation loss is accelerating, especially that of submerged aquatic vegetation and particularly in lakes with an area larger than 50 km(2). The predominance of decreasing vegetation found in our study is likely caused by multiple stressors such as eutrophication, algal blooms, land reclamation, aquaculture cultivation and global climate changes.</t>
  </si>
  <si>
    <t>[Zhang, Yunlin; Liu, Xiaohan; Qin, Boqiang; Shi, Kun; Zhou, Yongqiang; Deng, Jianmin] Chinese Acad Sci, Nanjing Inst Geog &amp; Limnol, State Key Lab Lake Sci &amp; Environm, Taihu Lab Lake Ecosyst Res, Nanjing 210008, Jiangsu, Peoples R China; [Jeppesen, Erik] Aarhus Univ, Dept Biosci, Vejlsovej 25, DK-8600 Silkeborg, Denmark; [Jeppesen, Erik] Aarhus Univ, Arctic Res Ctr, Vejlsovej 25, DK-8600 Silkeborg, Denmark; [Jeppesen, Erik] Sino Danish Ctr Educ &amp; Res, Beijing 100049, Peoples R China; [Zhou, Yongqiang] Univ Chinese Acad Sci, Beijing 100049, Peoples R China; [Thomaz, Sidinei Magela] Univ Estadual Maringa Nupelia, Av Colombo 5790, BR-87020900 Maringa, PR, Brazil</t>
  </si>
  <si>
    <t>Chinese Academy of Sciences; Nanjing Institute of Geography &amp; Limnology, CAS; Aarhus University; Aarhus University; Chinese Academy of Sciences; University of Chinese Academy of Sciences, CAS; Universidade Estadual de Maringa</t>
  </si>
  <si>
    <t>Zhang, YL; Qin, BQ (通讯作者)，Chinese Acad Sci, Nanjing Inst Geog &amp; Limnol, 73 East Beijing Rd, Nanjing 210008, Jiangsu, Peoples R China.</t>
  </si>
  <si>
    <t>ylzhang@niglas.ac.cn; qinbq@niglas.ac.cn</t>
  </si>
  <si>
    <t>Thomaz, Sidinei Magela/A-7331-2013; Qin, Boqiang/E-5900-2013; Shi, Kun/O-2638-2013; Jeppesen, Erik/O-2667-2019; Zhang, Zhentao/JQV-7389-2023; Liu, Xiaohan/AGS-6555-2022; Zhang, Yunlin/N-5464-2014</t>
  </si>
  <si>
    <t>Jeppesen, Erik/0000-0002-0542-369X; Thomaz, Sidinei M./0000-0002-5236-1364; Shi, Kun/0000-0002-6124-7512; Zhang, Yunlin/0000-0002-3382-4570; Zhou, Yongqiang/0000-0003-1402-345X</t>
  </si>
  <si>
    <t>National Natural Science Foundation of China [41325001, 41621002]; Chinese Academy of Sciences [ZDRW-ZS-2017-3-4, QYZDB-SSW-DQC016]; MARS (Managing Aquatic ecosystems and water Resources under multiple Stress) under EU 7th Framework Programme [603378]; National Council for Scientific and Technological Development (CNPq)</t>
  </si>
  <si>
    <t>National Natural Science Foundation of China(National Natural Science Foundation of China (NSFC)); Chinese Academy of Sciences(Chinese Academy of Sciences); MARS (Managing Aquatic ecosystems and water Resources under multiple Stress) under EU 7th Framework Programme; National Council for Scientific and Technological Development (CNPq)(Conselho Nacional de Desenvolvimento Cientifico e Tecnologico (CNPQ))</t>
  </si>
  <si>
    <t>This study was jointly funded by the National Natural Science Foundation of China (grants 41325001 and 41621002), the Key Program of the Chinese Academy of Sciences (ZDRW-ZS-2017-3-4), and the Key Research Program of Frontier Sciences of the Chinese Academy of Sciences (QYZDB-SSW-DQC016). EJ was supported by MARS (Managing Aquatic ecosystems and water Resources under multiple Stress) funded under the EU 7th Framework Programme, Theme 6 (Environment including Climate Change), Contract No.: 603378 (http://www.mars-project.eu). S.M. Thomaz is especially thankful to the National Council for Scientific and Technological Development (CNPq) for providing continuous funding through a Research Productivity Grant. We are grateful to the two anonymous reviewers for their constructive comments and suggestions.</t>
  </si>
  <si>
    <t>10.1016/j.earscirev.2017.08.013</t>
  </si>
  <si>
    <t>FK8ZG</t>
  </si>
  <si>
    <t>WOS:000413799600014</t>
  </si>
  <si>
    <t>Yenneti, K; Day, R; Golubchikov, O</t>
  </si>
  <si>
    <t>Yenneti, Komali; Day, Rosie; Golubchikov, Oleg</t>
  </si>
  <si>
    <t>Spatial justice and the land politics of renewables: Dispossessing vulnerable communities through solar energy mega-projects</t>
  </si>
  <si>
    <t>GEOFORUM</t>
  </si>
  <si>
    <t>India, Charanka solar park; Enclosure of commons; Land acquisition; Mega-solar-projects; Energy transition; Energy justice</t>
  </si>
  <si>
    <t>ACQUISITION; INDIA; IMPLEMENTATION; ACCUMULATION; INDUSTRY; GUJARAT; POWER</t>
  </si>
  <si>
    <t>This paper considers aspects of spatial justice in the processes of land acquisition for large-scale solar energy projects in the developmentalist context of India. It explores the case of one of the world's largest solar park projects in Charanka, Gujarat. While the official rhetoric suggests an inclusive project for globally benign renewable energy production, the research reveals a more controversial land and power politics of renewable energy. It is argued, in particular, that the project increases the precariousness of vulnerable communities, who are exposed to the loss of livelihoods due to the enclosure of common land and extra-legal mechanisms through which land acquisitions for the project have reportedly taken place. This case exemplifies how solar mega-projects may manifest a regime of accumulation whereby low carbon coalitions of interests can maximize their gains by dispossessing vulnerable social groups of their life-sustaining assets. (C) 2016 Elsevier Ltd. All rights reserved.</t>
  </si>
  <si>
    <t>[Yenneti, Komali] Chinese Acad Sci, Nanjing Inst Geog &amp; Limnol, Nanjing 210008, Jiangsu, Peoples R China; [Day, Rosie] Univ Birmingham, Sch Geog Earth &amp; Environm Sci, Birmingham B15 2TT, W Midlands, England; [Golubchikov, Oleg] Cardiff Univ, Sch Geog &amp; Planning, Glamorgan Bldg,King Edward VII Ave, Cardiff CF10 3WA, S Glam, Wales; [Golubchikov, Oleg] Natl Res Univ, Higher Sch Econ, Moscow, Russia</t>
  </si>
  <si>
    <t>Chinese Academy of Sciences; Nanjing Institute of Geography &amp; Limnology, CAS; University of Birmingham; Cardiff University; HSE University (National Research University Higher School of Economics)</t>
  </si>
  <si>
    <t>Yenneti, K (通讯作者)，Chinese Acad Sci, Nanjing Inst Geog &amp; Limnol, Nanjing 210008, Jiangsu, Peoples R China.</t>
  </si>
  <si>
    <t>komalirani.y@gmail.com; r.j.day@bham.ac.uk; GolubchikovO@cardiff.ac.uk</t>
  </si>
  <si>
    <t>Day, Rosie/N-5733-2015; Yenneti, Komali/ABB-6468-2021; Golubchikov, Oleg/B-2363-2008; Golubchikov, Oleg/AAL-5629-2020</t>
  </si>
  <si>
    <t>Day, Rosie/0000-0003-1766-4068; Yenneti, Komali/0000-0002-0007-8663; Golubchikov, Oleg/0000-0002-7355-0447;</t>
  </si>
  <si>
    <t>University of Birmingham, College of Life and Environmental Sciences; National Natural Science Foundation of China [41130750, 41329001, 41550110226]; Nanjing Institute of Geography and Limnology, Chinese Academy of Sciences (NIGLAS)</t>
  </si>
  <si>
    <t>University of Birmingham, College of Life and Environmental Sciences; National Natural Science Foundation of China(National Natural Science Foundation of China (NSFC)); Nanjing Institute of Geography and Limnology, Chinese Academy of Sciences (NIGLAS)</t>
  </si>
  <si>
    <t>This research was supported by a scholarship from the University of Birmingham, College of Life and Environmental Sciences. We would also like to acknowledge the National Natural Science Foundation of China (grant nos.: 41130750, 41329001, and 41550110226) and Nanjing Institute of Geography and Limnology, Chinese Academy of Sciences (NIGLAS) in supporting the writing of this paper.</t>
  </si>
  <si>
    <t>0016-7185</t>
  </si>
  <si>
    <t>1872-9398</t>
  </si>
  <si>
    <t>Geoforum</t>
  </si>
  <si>
    <t>NOV</t>
  </si>
  <si>
    <t>10.1016/j.geoforum.2016.09.004</t>
  </si>
  <si>
    <t>EB8HK</t>
  </si>
  <si>
    <t>Green Accepted, Green Submitted</t>
  </si>
  <si>
    <t>WOS:000387631900010</t>
  </si>
  <si>
    <t>Liu, JY; Kuang, WH; Zhang, ZX; Xu, XL; Qin, YW; Ning, J; Zhou, WC; Zhang, SW; Li, RD; Yan, CZ; Wu, SX; Shi, XZ; Jiang, N; Yu, DS; Pan, XZ; Chi, WF</t>
  </si>
  <si>
    <t>Liu Jiyuan; Kuang Wenhui; Zhang Zengxiang; Xu Xinliang; Qin Yuanwei; Ning Jia; Zhou Wancun; Zhang Shuwen; Li Rendong; Yan Changzhen; Wu Shixin; Shi Xuezheng; Jiang Nan; Yu Dongsheng; Pan Xianzhang; Chi Wenfeng</t>
  </si>
  <si>
    <t>Spatiotemporal characteristics, patterns, and causes of land-use changes in China since the late 1980s</t>
  </si>
  <si>
    <t>JOURNAL OF GEOGRAPHICAL SCIENCES</t>
  </si>
  <si>
    <t>satellite remote sensing; land-use change; characteristics; spatial pattern; China</t>
  </si>
  <si>
    <t>SCIENCE</t>
  </si>
  <si>
    <t>Land-use/land-cover changes (LUCCs) have links to both human and nature interactions. China's Land-Use/cover Datasets (CLUDs) were updated regularly at 5-year intervals from the late 1980s to 2010, with standard procedures based on Landsat TMETM+ images. A land-use dynamic regionalization method was proposed to analyze major land-use conversions. The spatiotemporal characteristics, differences, and causes of land-use changes at a national scale were then examined. The main findings are summarized as follows. Land-use changes (LUCs) across China indicated a significant variation in spatial and temporal characteristics in the last 20 years (1990-2010). The area of cropland change decreased in the south and increased in the north, but the total area remained almost unchanged. The reclaimed cropland was shifted from the northeast to the northwest. The built-up lands expanded rapidly, were mainly distributed in the east, and gradually spread out to central and western China. Woodland decreased first, and then increased, but desert area was the opposite. Grassland continued decreasing. Different spatial patterns of LUC in China were found between the late 20th century and the early 21st century. The original 13 LUC zones were replaced by 15 units with changes of boundaries in some zones. The main spatial characteristics of these changes included (1) an accelerated expansion of built-up land in the Huang-Huai-Hai region, the southeastern coastal areas, the midstream area of the Yangtze River, and the Sichuan Basin; (2) shifted land reclamation in the north from northeast China and eastern Inner Mongolia to the oasis agricultural areas in northwest China; (3) continuous transformation from rain-fed farmlands in northeast China to paddy fields; and (4) effectiveness of the Grain for Green project in the southern agricultural-pastoral ecotones of Inner Mongolia, the Loess Plateau, and southwestern mountainous areas. In the last two decades, although climate change in the north affected the change in cropland, policy regulation and economic driving forces were still the primary causes of LUC across China. During the first decade of the 21st century, the anthropogenic factors that drove variations in land-use patterns have shifted the emphasis from one-way land development to both development and conservation. The dynamic regionalization method was used to analyze changes in the spatial patterns of zoning boundaries, the internal characteristics of zones, and the growth and decrease of units. The results revealed the pattern of the change process, namely the process of LUC and regional differences in characteristics at different stages. The growth and decrease of zones during this dynamic LUC zoning, variations in unit boundaries, and the characteristics of change intensities between the former and latter decades were examined. The patterns of alternative transformation between the pattern and process of land use and the causes for changes in different types and different regions of land use were explored.</t>
  </si>
  <si>
    <t>[Liu Jiyuan; Kuang Wenhui; Xu Xinliang; Qin Yuanwei; Ning Jia; Chi Wenfeng] Chinese Acad Sci, Inst Geog Sci &amp; Nat Resources Res, Beijing 100101, Peoples R China; [Zhang Zengxiang] Chinese Acad Sci, Inst Remote Sensing &amp; Digital Earth, Beijing 100101, Peoples R China; [Qin Yuanwei; Ning Jia; Chi Wenfeng] Univ Chinese Acad Sci, Beijing 100049, Peoples R China; [Zhou Wancun] Chinese Acad Sci, Chengdu Inst Mt Hazards &amp; Environm, Chengdu 610041, Peoples R China; [Zhang Shuwen] Chinese Acad Sci, Northeast Inst Geog &amp; Agr Ecol, Changchun 130012, Peoples R China; [Li Rendong] Chinese Acad Sci, Wuhan Inst Geodesy &amp; Geophys, Wuhan 430077, Peoples R China; [Yan Changzhen] Chinese Acad Sci, Cold &amp; Arid Reg Environm &amp; Engn Res Inst, Lanzhou 730000, Peoples R China; [Wu Shixin] Chinese Acad Sci, Xinjiang Inst Ecol &amp; Geog, Urumqi 830011, Peoples R China; [Shi Xuezheng; Yu Dongsheng; Pan Xianzhang] Chinese Acad Sci, Inst Soil Sci, Nanjing 210008, Jiangsu, Peoples R China; [Jiang Nan] Chinese Acad Sci, Nanjing Inst Geog &amp; Limnol, Nanjing 210008, Jiangsu, Peoples R China</t>
  </si>
  <si>
    <t>Chinese Academy of Sciences; Institute of Geographic Sciences &amp; Natural Resources Research, CAS; Chinese Academy of Sciences; The Institute of Remote Sensing &amp; Digital Earth, CAS; Chinese Academy of Sciences; University of Chinese Academy of Sciences, CAS; Chinese Academy of Sciences; Institute of Mountain Hazards &amp; Environment, CAS; Chinese Academy of Sciences; Northeast Institute of Geography &amp; Agroecology, CAS; Chinese Academy of Sciences; Innovation Academy for Precision Measurement Science &amp; Technology, CAS; Chinese Academy of Sciences; Cold &amp; Arid Regions Environmental &amp; Engineering Research Institute, CAS; Chinese Academy of Sciences; Xinjiang Institute of Ecology &amp; Geography, CAS; Chinese Academy of Sciences; Nanjing Institute of Soil Science, CAS; Chinese Academy of Sciences; Nanjing Institute of Geography &amp; Limnology, CAS</t>
  </si>
  <si>
    <t>Liu, JY (通讯作者)，Chinese Acad Sci, Inst Geog Sci &amp; Nat Resources Res, Beijing 100101, Peoples R China.</t>
  </si>
  <si>
    <t>liujy@igsnrr.ac.cn</t>
  </si>
  <si>
    <t>Li, Wen/JQI-4757-2023; Yan, Chengzhi/AAN-3759-2020; Qin, Yuanwei/HDN-6882-2022; QIN, YUANWEI/GLQ-9472-2022; Pan, Xianzhang/F-1623-2016</t>
  </si>
  <si>
    <t>Yan, Chengzhi/0000-0001-8007-1658; Qin, Yuanwei/0000-0002-5181-9986; Pan, Xianzhang/0000-0001-5713-9132</t>
  </si>
  <si>
    <t>National Basic Research Program of China [2010CB950900, 2014CB954302]; National Key Technology RD Program [2013BAC03B00]; Key Research Program of the Chinese Academy of Sciences [KSZD-EW-Z-021-02]</t>
  </si>
  <si>
    <t>National Basic Research Program of China(National Basic Research Program of China); National Key Technology RD Program(National Key Technology R&amp;D Program); Key Research Program of the Chinese Academy of Sciences(Chinese Academy of Sciences)</t>
  </si>
  <si>
    <t>National Basic Research Program of China, No. 2010CB950900; No. 2014CB954302; National Key Technology R&amp;D Program, No. 2013BAC03B00; The Key Research Program of the Chinese Academy of Sciences, No. KSZD-EW-Z-021-02</t>
  </si>
  <si>
    <t>SCIENCE PRESS</t>
  </si>
  <si>
    <t>BEIJING</t>
  </si>
  <si>
    <t>16 DONGHUANGCHENGGEN NORTH ST, BEIJING 100717, PEOPLES R CHINA</t>
  </si>
  <si>
    <t>1009-637X</t>
  </si>
  <si>
    <t>1861-9568</t>
  </si>
  <si>
    <t>J GEOGR SCI</t>
  </si>
  <si>
    <t>J. Geogr. Sci.</t>
  </si>
  <si>
    <t>10.1007/s11442-014-1082-6</t>
  </si>
  <si>
    <t>Geography, Physical</t>
  </si>
  <si>
    <t>Physical Geography</t>
  </si>
  <si>
    <t>288NP</t>
  </si>
  <si>
    <t>WOS:000329619000001</t>
  </si>
  <si>
    <t>Ding, SM; Chen, MS; Gong, MD; Fan, XF; Qin, BQ; Xu, H; Gao, SS; Jin, ZF; Tsang, DCW; Zhang, CS</t>
  </si>
  <si>
    <t>Ding, Shiming; Chen, Musong; Gong, Mengdan; Fan, Xianfang; Qin, Boqiang; Xu, Hai; Gao, ShuaiShuai; Jin, Zengfeng; Tsang, Daniel C. W.; Zhang, Chaosheng</t>
  </si>
  <si>
    <t>Internal phosphorus loading from sediments causes seasonal nitrogen limitation for harmful algal blooms</t>
  </si>
  <si>
    <t>Lake sediment; Mobile phosphorus; Eutrophication; High-resolution sampling; Iron redox cycle; Harmful algal blooms</t>
  </si>
  <si>
    <t>FOOD-WEB STRUCTURE; LAKE LAKE TAIHU; HIGH-RESOLUTION; EUTROPHIC LAKE; CYANOBACTERIAL BLOOMS; NUTRIENT LIMITATION; DIFFUSIVE GRADIENTS; LABILE PHOSPHORUS; THIN-FILMS; LONG-TERM</t>
  </si>
  <si>
    <t>It is proposed that the internal loading of phosphorus (P) from sediments plays an important role in seasonal nitrogen (N) limitation for harmful algal blooms (HABs), although there is a lack of experimental evidence. In this study, an ecarophic bay from the large and shallow Lake Taihu was studied for investigating the contribution of internal P to N limitation over one-year field sampling (February 2016 to JanuaTy 2017). A prebloom-bloom period was identified from February to August according to the increase in Chla concentration in the water column, during which the ratio of total N to total P (TN TP) exponentially decreased with month from 43.4 to 7.4. High-resolution dialysis (HR-Peeper) and diffusive gradients in thin films (DGT) analysis showed large variations in the vertical distribution of mobile P (SRP and DGT-labile P) in sediments, resulting in the SRP diffusion flux at the sediment-water interface ranging from 0.01 to 6.76 mg/m2/d (minus sign denotes downward flux). Significant and linear correlations existed between SRP and soluble Fe(11) concentrations in pore water, reflecting that the spatial-temporal variation in mobile P was controlled by microbe-mediated Fe redox cycling. Mass estimation showed that the cumulative flux of SRP from sediments accounted for 54% of the increase in TP observed in the water column during the prebloombloom period. These findings are supported by the significantly negative correlation (p 001) observed between sediment SRP flux and water column TN/TP during the same period. Overall, these results provide solid evidence for the major role of internal P loading in causing N limitation during the prebloom-bloom period. (C) 2018 Elsevier B.V. All rights reserved.</t>
  </si>
  <si>
    <t>[Ding, Shiming; Chen, Musong; Gong, Mengdan; Fan, Xianfang; Qin, Boqiang; Xu, Hai; Gao, ShuaiShuai; Jin, Zengfeng] Chinese Acad Sci, Nanjing Inst Geog &amp; Limnol, State Key Lab Lake Sci &amp; Environm, Nanjing 210008, Jiangsu, Peoples R China; [Gao, ShuaiShuai; Jin, Zengfeng] Univ Chinese Acad Sci, Beijing 100049, Peoples R China; [Tsang, Daniel C. W.] Hong Kong Polytech Univ, Dept Civil &amp; Environm Engn, Kowloon, Hong Kong, Peoples R China; [Zhang, Chaosheng] Natl Univ Ireland, GIS Ctr, Ryan Inst, Galway, Ireland; [Zhang, Chaosheng] Natl Univ Ireland, Sch Geog &amp; Archaeol, Galway, Ireland</t>
  </si>
  <si>
    <t>Chinese Academy of Sciences; Nanjing Institute of Geography &amp; Limnology, CAS; Chinese Academy of Sciences; University of Chinese Academy of Sciences, CAS; Hong Kong Polytechnic University; Ollscoil na Gaillimhe-University of Galway; Ollscoil na Gaillimhe-University of Galway</t>
  </si>
  <si>
    <t>Ding, SM (通讯作者)，Chinese Acad Sci, Nanjing Inst Geog &amp; Limnol, State Key Lab Lake Sci &amp; Environm, Nanjing 210008, Jiangsu, Peoples R China.</t>
  </si>
  <si>
    <t>smding@niglas.ac.cn</t>
  </si>
  <si>
    <t>xu, hai/JEP-5422-2023; Tsang, Dan/E-5442-2012; Ding, Ding Shiming/F-8295-2011; Qin, Boqiang/E-5900-2013</t>
  </si>
  <si>
    <t>Tsang, Dan/0000-0002-6850-733X;</t>
  </si>
  <si>
    <t>National Natural Science Foundation of China [41621002, 41571465, 41322011]; National Program for Support of Top-Notch Young Professionals [W02070234]</t>
  </si>
  <si>
    <t>National Natural Science Foundation of China(National Natural Science Foundation of China (NSFC)); National Program for Support of Top-Notch Young Professionals</t>
  </si>
  <si>
    <t>This study was jointly sponsored by the National Natural Science Foundation of China (41621002, 41571465, 41322011), and the National Program for Support of Top-Notch Young Professionals (W02070234). The Taihu Laboratory for Lake Ecosystem Research, Chinese Academy of Sciences (TLLER) provided the environmental monitoring data.</t>
  </si>
  <si>
    <t>JUN 1</t>
  </si>
  <si>
    <t>10.1016/j.scitotenv.2017.12.348</t>
  </si>
  <si>
    <t>FX8PH</t>
  </si>
  <si>
    <t>WOS:000426356600090</t>
  </si>
  <si>
    <t>Liu, F; Wu, HY; Zhao, YG; Li, DC; Yang, JL; Song, XD; Shi, Z; Zhu, AX; Zhang, GL</t>
  </si>
  <si>
    <t>Liu, Feng; Wu, Huayong; Zhao, Yuguo; Li, Decheng; Yang, Jin-Ling; Song, Xiaodong; Shi, Zhou; Zhu, A-Xing; Zhang, Gan-Lin</t>
  </si>
  <si>
    <t>Mapping high resolution National Soil Information Grids of China</t>
  </si>
  <si>
    <t>SCIENCE BULLETIN</t>
  </si>
  <si>
    <t>Predictive soil mapping; Soil-landscape model; Machine learning; Depth function; Large and complex areas; Soil spatial variation</t>
  </si>
  <si>
    <t>DEPTH FUNCTIONS; UNCERTAINTY; GLOBALSOILMAP; PREDICTION; PROPERTY; SCALE; MAP</t>
  </si>
  <si>
    <t>Soil spatial information has traditionally been presented as polygon maps at coarse scales. Solving global and local issues, including food security, water regulation, land degradation, and climate change requires higher quality, more consistent and detailed soil information. Accurate prediction of soil variation over large and complex areas with limited samples remains a challenge, which is especially significant for China due to its vast land area which contains the most diverse soil landscapes in the world. Here, we integrated predictive soil mapping paradigm with adaptive depth function fitting, state-of-the-art ensemble machine learning and high-resolution soil-forming environment characterization in a highperformance parallel computing environment to generate 90-m resolution national gridded maps of nine soil properties (pH, organic carbon, nitrogen, phosphorus, potassium, cation exchange capacity, bulk density, coarse fragments, and thickness) at multiple depths across China. This was based on approximately 5000 representative soil profiles collected in a recent national soil survey and a suite of detailed covariates to characterize soil-forming environments. The predictive accuracy ranged from very good to moderate (Model Efficiency Coefficients from 0.71 to 0.36) at 0-5 cm. The predictive accuracy for most soil properties declined with depth. Compared with previous soil maps, we achieved significantly more detailed and accurate predictions which could well represent soil variations across the territory and are a significant contribution to the GlobalSoilMap.net project. The relative importance of soil-forming factors in the predictions varied by specific soil property and depth, suggesting the complexity and non-stationarity of comprehensive multi-factor interactions in the process of soil development. (c) 2021 Science China Press. Published by Elsevier B.V. and Science China Press. This is an open access article under the CC BY-NC-ND license (http://creativecommons.org/licenses/by-nc-nd/4.0/).</t>
  </si>
  <si>
    <t>[Liu, Feng; Wu, Huayong; Zhao, Yuguo; Li, Decheng; Yang, Jin-Ling; Song, Xiaodong; Zhang, Gan-Lin] Chinese Acad Sci, Inst Soil Sci, State Key Lab Soil &amp; Sustainable Agr, Nanjing 210008, Peoples R China; [Liu, Feng; Zhao, Yuguo; Yang, Jin-Ling; Zhang, Gan-Lin] Univ Chinese Acad Sci, Beijing 100049, Peoples R China; [Shi, Zhou] Zhejiang Univ, Coll Environm &amp; Resource Sci, Inst Agr Remote Sensing &amp; Informat Technol Applic, Hangzhou 310058, Peoples R China; [Zhu, A-Xing] Nanjing Normal Univ, Minist Educ, Key Lab Virtual Geog Environm, Nanjing 210023, Peoples R China; [Zhu, A-Xing] Chinese Acad Sci, Inst Geog Sci &amp; Nat Resources Res, State Key Lab Resources &amp; Environm Informat Syst, Beijing 100101, Peoples R China; [Zhang, Gan-Lin] Chinese Acad Sci, Nanjing Inst Geog &amp; Limnol, Key Lab Watershed Geog Sci, Nanjing 210008, Peoples R China</t>
  </si>
  <si>
    <t>Chinese Academy of Sciences; Nanjing Institute of Soil Science, CAS; Chinese Academy of Sciences; University of Chinese Academy of Sciences, CAS; Zhejiang University; Nanjing Normal University; Chinese Academy of Sciences; Institute of Geographic Sciences &amp; Natural Resources Research, CAS; Chinese Academy of Sciences; Nanjing Institute of Geography &amp; Limnology, CAS</t>
  </si>
  <si>
    <t>Zhang, GL (通讯作者)，Chinese Acad Sci, Inst Soil Sci, State Key Lab Soil &amp; Sustainable Agr, Nanjing 210008, Peoples R China.;Zhang, GL (通讯作者)，Univ Chinese Acad Sci, Beijing 100049, Peoples R China.;Zhang, GL (通讯作者)，Chinese Acad Sci, Nanjing Inst Geog &amp; Limnol, Key Lab Watershed Geog Sci, Nanjing 210008, Peoples R China.</t>
  </si>
  <si>
    <t>glzhang@issas.ac.cn</t>
  </si>
  <si>
    <t>Wu, Huayong/V-6341-2017; Zhang, Gan-Lin/V-9261-2017; Wang, Zejun/KBB-8454-2024; Zhu, A-Xing/JOZ-4945-2023; TIAN, YI/KHU-9704-2024; shi, Zhou/M-7845-2019</t>
  </si>
  <si>
    <t>shi, Zhou/0000-0003-3914-5402</t>
  </si>
  <si>
    <t>National Key Basic Research Special Foundation of China [2008FY110600, 2014FY110200]; National Natural Science Foundation of China [41930754, 42071072]; 2nd Comprehensive Scientific Survey of the Qinghai-Tibet Plateau [2019QZKK0306]; Project of One-Three-Five Strategic Planning &amp; Frontier Sciences of the Institute of Soil Science, Chinese Academy of Sciences [ISSASIP1622]</t>
  </si>
  <si>
    <t>National Key Basic Research Special Foundation of China(National Basic Research Program of China); National Natural Science Foundation of China(National Natural Science Foundation of China (NSFC)); 2nd Comprehensive Scientific Survey of the Qinghai-Tibet Plateau; Project of One-Three-Five Strategic Planning &amp; Frontier Sciences of the Institute of Soil Science, Chinese Academy of Sciences</t>
  </si>
  <si>
    <t>This work was supported by the National Key Basic Research Special Foundation of China (2008FY110600 and 2014FY110200) , the National Natural Science Foundation of China (41930754 and 42071072) , the 2nd Comprehensive Scientific Survey of the Qinghai-Tibet Plateau (2019QZKK0306) , and the Project of One-Three-Five Strategic Planning &amp; Frontier Sciences of the Institute of Soil Science, Chinese Academy of Sciences (ISSASIP1622) . We thank the colleagues involved in the project of Chinese Soil Series Survey and Compilation of Chinese Soil Series and all soil surveyors and technical assistants in the survey and laboratory work. We also thank Dr. David G. Rossiter for his great work in improving lan-guage expression of the paper, Mr. Longquan Du and Zhenkun Liu for their wonderful work in making maps, and Dr. Kai Pan for his professional help in making the dataset accessible over the Internet. Maps in this article were reviewed by Ministry of Natural Resources of the People's Republic of China (GS (2021) 5915) .</t>
  </si>
  <si>
    <t>2095-9273</t>
  </si>
  <si>
    <t>2095-9281</t>
  </si>
  <si>
    <t>SCI BULL</t>
  </si>
  <si>
    <t>Sci. Bull.</t>
  </si>
  <si>
    <t>FEB 15</t>
  </si>
  <si>
    <t>10.1016/j.scib.2021.10.013</t>
  </si>
  <si>
    <t>Multidisciplinary Sciences</t>
  </si>
  <si>
    <t>Science &amp; Technology - Other Topics</t>
  </si>
  <si>
    <t>YS5ZI</t>
  </si>
  <si>
    <t>WOS:000750754200015</t>
  </si>
  <si>
    <t>Chen, JY; Jiang, B; Bai, Y; Xu, XB; Alatalo, JM</t>
  </si>
  <si>
    <t>Chen, Junyu; Jiang, Bo; Bai, Yang; Xu, Xibao; Alatalo, Juha M.</t>
  </si>
  <si>
    <t>Quantifying ecosystem services supply and demand shortfalls and mismatches for management optimisation</t>
  </si>
  <si>
    <t>Framework; Spatial mismatch; Balance threshold; Countermeasures; Shanghai municipality</t>
  </si>
  <si>
    <t>LAND-USE; LANDSCAPE; AREAS; TRADEOFFS</t>
  </si>
  <si>
    <t>Research on ecosystem services (ESs) has increased substantially in recent decades, but the findings have been slow to affect actual management, perhaps because most studies to date have neglected ESs supply and demand coupling mechanisms. Human reliance on ESs is due to the capacity of the landscape to supply services, but also to a societal need for these services. Sustainable land management requires supply and demand mismatches to be reconciled and the needs of different stakeholders to be balanced. Explicit spatial mapping of ESs supply and demand associated with land use changes can provide relevant insights for enhancing land management in urban areas. The emphasis is now shifting to enhancing sustainable land use, to ensure that supply meets or exceeds demand. In this study, a comprehensive framework comprising four core steps for quantifying ESs supply and demand changes associated with land use changes was developed and applied in a case study on Shanghai municipality, on the basis of environmental quality standards and policy goals. The balance thresholds of ESs supply and demand were derived by regression analysis between ESs and land use/land cover types. The results revealed large spatial heterogeneity in supply and demand for four key ESs tested: carbon sequestration, water retention, particulate (PM10) removal and recreation. Carbon sequestration, water retention and recreation services all showed major shortfalls in supply that changed dramatically with urban land use change. This is valuable empirical evidence and has timely policy implications for management in a rapid urbanising world. (C) 2018 Elsevier B.V. All rights reserved.</t>
  </si>
  <si>
    <t>[Chen, Junyu; Bai, Yang] Chinese Acad Sci, Xishuangbanna Trop Bot Garden, Ctr Integrat Conservat, Xishuangbanna 666303, Peoples R China; [Jiang, Bo] Changjiang Water Resources Protect Inst, Wuhan 430051, Hubei, Peoples R China; [Chen, Junyu] Hohai Univ, State Key Lab Hydrol Water Resource &amp; Hydraul Eng, Nanjing 210098, Jiangsu, Peoples R China; [Xu, Xibao] Chinese Acad Sci, Nanjing Inst Geog &amp; Limnol, Key Lab Watershed Geog Sci, Nanjing 210008, Jiangsu, Peoples R China; [Alatalo, Juha M.] Qatar Univ, Dept Biol &amp; Environm Sci, Coll Arts &amp; Sci, POB 2713, Doha, Qatar</t>
  </si>
  <si>
    <t>Chinese Academy of Sciences; Xishuangbanna Tropical Botanical Garden, CAS; Yangtze River Water Resources Protection Bureau; Hohai University; Chinese Academy of Sciences; Nanjing Institute of Geography &amp; Limnology, CAS; Qatar University</t>
  </si>
  <si>
    <t>Bai, Y (通讯作者)，Chinese Acad Sci, Xishuangbanna Trop Bot Garden, Ctr Integrat Conservat, Xishuangbanna 666303, Peoples R China.</t>
  </si>
  <si>
    <t>youngbcs@gmail.com</t>
  </si>
  <si>
    <t>Alatalo, Juha/C-1269-2018</t>
  </si>
  <si>
    <t>Key Laboratory of Watershed Geographic Sciences, Nanjing Institute of Geography and Limnology; Chinese Academy of Sciences [WSGS2017008]; National Natural Science Foundation of China [41771571]; National Key Research and Development Program of China [2017YFC0404600]</t>
  </si>
  <si>
    <t>Key Laboratory of Watershed Geographic Sciences, Nanjing Institute of Geography and Limnology; Chinese Academy of Sciences(Chinese Academy of Sciences); National Natural Science Foundation of China(National Natural Science Foundation of China (NSFC)); National Key Research and Development Program of China</t>
  </si>
  <si>
    <t>This study was supported by the Key Laboratory of Watershed Geographic Sciences, Nanjing Institute of Geography and Limnology, Chinese Academy of Sciences (WSGS2017008), the National Natural Science Foundation of China (41771571), the National Key Research and Development Program of China (2017YFC0404600).</t>
  </si>
  <si>
    <t>FEB 10</t>
  </si>
  <si>
    <t>10.1016/j.scitotenv.2018.09.126</t>
  </si>
  <si>
    <t>GW6ST</t>
  </si>
  <si>
    <t>WOS:000447092700144</t>
  </si>
  <si>
    <t>Cao, JX; Sun, Q; Zhao, DH; Xu, MY; Shen, QS; Wang, D; Wang, Y; Ding, SM</t>
  </si>
  <si>
    <t>Cao, Jingxin; Sun, Qin; Zhao, Donghua; Xu, Meiying; Shen, Qiushi; Wang, Dan; Wang, Yan; Ding, Shiming</t>
  </si>
  <si>
    <t>A critical review of the appearance of black-odorous waterbodies in China and treatment methods</t>
  </si>
  <si>
    <t>JOURNAL OF HAZARDOUS MATERIALS</t>
  </si>
  <si>
    <t>Water quality assessment; Metal sulfides; Volatile organic sulfur compounds; Sediment remediation; Bio-Ecological; Treatment</t>
  </si>
  <si>
    <t>DISSOLVED ORGANIC-MATTER; WASTE-WATER TREATMENT; BACTERIAL COMMUNITY COMPOSITION; VOLATILE FATTY-ACIDS; LAKE TAIHU; SULFUR-COMPOUNDS; CONSTRUCTED WETLANDS; SURFACE SEDIMENTS; HUMIC SUBSTANCES; MICROBIAL COMMUNITY</t>
  </si>
  <si>
    <t>Black-odorous rivers and lakes are a serious environmental problem and are frequently reported in China. Despite this, there have been no comprehensive in-depth reviews of black-odorous water formation mechanisms, contributing factors and potential treatment technologies. Elements such as S, C and N play an important role in the biogeochemical cycle of black-odorous waterbodies, with water blackening caused by metal sulfides such as iron sulfide (FeS) and manganese sulfide (MnS). Volatile substances such as volatile organic sulfur compounds (VOSCs) are the main contributors of odor. Microorganisms such as sulfate reducing bacteria (SRB), Bacteroidetes and Proteobacteria play important roles in blackening and odor formation processes. Effectiveness of the commonly used treatments methods for black-odorous waterbodies, such as artificial aeration, sediment dredging, microbial enhanced technologies and constructed wetlands, varies significantly under different conditions. In contrast, bio-ecological engineering technologies exhibit comprehensive, long-lasting and economical treatment effects. The causes and mechanisms of black-odorous water formation require further investigation, as well as the optimal application conditions and mechanisms of treatment technologies. This study comprehensively reviews 1) the characteristics and current distribution of black-odorous waterbodies; 2) the compounds contributing to black-odorous phenomenon; 3) black-odorous waterbody production mechanisms; 4) treatment technologies for black-odorous waterbodies. Further studies on the mechanisms of blackening and odor formation are required, with treatment application conditions and mechanisms also requiring further clarification. In addition, the long-term ecological restoration of black-odorous rivers immediately after remediation is key issue that is easily overlooked but merits further investigation and development.</t>
  </si>
  <si>
    <t>[Cao, Jingxin; Shen, Qiushi; Wang, Yan; Ding, Shiming] Chinese Acad Sci, Nanjing Inst Geog &amp; Limnol, State Key Lab Lake Sci &amp; Environm, Nanjing 210008, Peoples R China; [Cao, Jingxin] Univ Chinese Acad Sci, Beijing 100049, Peoples R China; [Sun, Qin] Hohai Univ, Coll Environm, Minist Educ, Key Lab Integrated Regulat &amp; Resource Dev Shallow, Nanjing 210098, Peoples R China; [Zhao, Donghua; Wang, Dan] Shanghai Waterway Engn Design &amp; Consulting Co Ltd, Shanghai 200120, Peoples R China; [Xu, Meiying] Guangdong Inst Microbiol, Guangdong Prov Key Lab Microbial Culture Collect, Guangzhou 510070, Peoples R China; [Wang, Yan] Nanjing Easysensor Environm Technol Co Ltd, Nanjing 210018, Peoples R China</t>
  </si>
  <si>
    <t>Chinese Academy of Sciences; Nanjing Institute of Geography &amp; Limnology, CAS; Chinese Academy of Sciences; University of Chinese Academy of Sciences, CAS; Hohai University; Guangdong Academy of Sciences; Institute of Microbiology, Guangdong Academy of Sciences</t>
  </si>
  <si>
    <t>Ding, SM (通讯作者)，Chinese Acad Sci, Nanjing Inst Geog &amp; Limnol, State Key Lab Lake Sci &amp; Environm, Nanjing 210008, Peoples R China.</t>
  </si>
  <si>
    <t>Ding, Ding Shiming/F-8295-2011; Xu, Meiying/AAM-1646-2020</t>
  </si>
  <si>
    <t>xu, meiying/0000-0001-7276-4219</t>
  </si>
  <si>
    <t>National key Research and Development plan [2018YFA0903000]; National Scientific Foundation of China [41877492, 41621002, 51879083]; Research instrument and equipment Development Project of the Chinese Academy of Sciences [YJ-KYYQ20170016]; CAS Interdisciplinary Innovation Team, One-ThreeFive Strategic Planning of Nanjing Institute of Geography and Limnology [NIGLAS2017GH05]; Priority Academic Program Development of Jiangsu Higher Education Institutions (PAPD)</t>
  </si>
  <si>
    <t>National key Research and Development plan; National Scientific Foundation of China(National Natural Science Foundation of China (NSFC)); Research instrument and equipment Development Project of the Chinese Academy of Sciences; CAS Interdisciplinary Innovation Team, One-ThreeFive Strategic Planning of Nanjing Institute of Geography and Limnology; Priority Academic Program Development of Jiangsu Higher Education Institutions (PAPD)</t>
  </si>
  <si>
    <t>We acknowledge the assistance of Donghua Zhao (Shanghai Waterway Engineering Design and Consulting Co., Ltd.) in providing black-odorous waterbody control processes and procedures, specific treatment techniques and examples pictures in Fig. 5. This study was jointly sponsored by the National key Research and Development plan (2018YFA0903000), National Scientific Foundation of China (41877492, 41621002, 51879083), Research instrument and equipment Development Project of the Chinese Academy of Sciences (YJ-KYYQ20170016), CAS Interdisciplinary Innovation Team, One-ThreeFive Strategic Planning of Nanjing Institute of Geography and Limnology (NIGLAS2017GH05), and a fund from the Priority Academic Program Development of Jiangsu Higher Education Institutions (PAPD).</t>
  </si>
  <si>
    <t>0304-3894</t>
  </si>
  <si>
    <t>1873-3336</t>
  </si>
  <si>
    <t>J HAZARD MATER</t>
  </si>
  <si>
    <t>J. Hazard. Mater.</t>
  </si>
  <si>
    <t>MAR 5</t>
  </si>
  <si>
    <t>10.1016/j.jhazmat.2019.121511</t>
  </si>
  <si>
    <t>KG0FY</t>
  </si>
  <si>
    <t>WOS:000509618300006</t>
  </si>
  <si>
    <t>Zhang, Q; Ye, XC; Werner, AD; Li, YL; Yao, J; Li, XH; Xu, CY</t>
  </si>
  <si>
    <t>Zhang, Qi; Ye, Xu-chun; Werner, Adrian D.; Li, Yun-liang; Yao, Jing; Li, Xiang-hu; Xu, Chong-yu</t>
  </si>
  <si>
    <t>An investigation of enhanced recessions in Poyang Lake: Comparison of Yangtze River and local catchment impacts</t>
  </si>
  <si>
    <t>JOURNAL OF HYDROLOGY</t>
  </si>
  <si>
    <t>Water level; Mann-Kendall test; Hydrodynamic model; Poyang Lake; Yangtze River; Lake-river interaction</t>
  </si>
  <si>
    <t>3 GORGES DAM; INUNDATION CHANGES; FLOOD FREQUENCY; TRENDS; DROUGHT; CLIMATE; ECOSYSTEMS; STREAMFLOW; MIDDLE; SERIAL</t>
  </si>
  <si>
    <t>Changes in lake hydrological regimes and the associated impacts on water supplies and ecosystems are internationally recognized issues. During the past decade, the persistent dryness of Poyang Lake (the largest freshwater lake in China) has caused water supply and irrigation crises for the 12.4 million inhabitants of the region. There is conjecture as to whether this dryness is caused by climate variability and/or human activities. This study examines long-term datasets of catchment inflow and Lake outflow, and employs a physically-based hydrodynamic model to explore catchment and Yangtze River controls on the Lake's hydrology. Lake water levels fell to their lowest during 2001-2010 relative to previous decades. The average Lake size and volume reduced by 154 km(2) and 11 x 10(8) m(3) during the same period, compared to those for the preceding period (1970-2000). Model simulations demonstrated that the drainage effect of the Yangtze River was the primary causal factor. Modeling also revealed that, compared to climate variability impacts on the Lake catchment, modifications to Yangtze River flows from the Three Gorges Dam have had a much greater impact on the seasonal (September-October) dryness of the Lake. Yangtze River effects are attenuated in the Lake with distance from the River, but nonetheless propagate some 100 km to the lake's upstream limit. Proposals to build additional dams in the upper Yangtze River and its tributaries are expected to impose significant challenges for the management of Poyang Lake. Hydraulic engineering to modify the flow regime between the Lake and the Yangtze River would somewhat resolve the seasonal dryness of the Lake, but will likely introduce other issues in terms of water quality and aquatic ecosystem health, requiring considerable further research. (C) 2014 The Authors. Published by Elsevier B.V. This is an open access article under the CC BY-NC-ND license (http://creativecommons.org/licenses/by-nc-nd/3.0/).</t>
  </si>
  <si>
    <t>[Zhang, Qi; Li, Yun-liang; Yao, Jing; Li, Xiang-hu] Chinese Acad Sci, Nanjing Inst Geog &amp; Limnol, State Key Lab Lake Sci &amp; Environm, Nanjing 210008, Jiangsu, Peoples R China; [Ye, Xu-chun] Southwest Univ, Sch Geog Sci, Chongqing 400715, Peoples R China; [Werner, Adrian D.] Flinders Univ S Australia, Sch Environm, Natl Ctr Groundwater Res &amp; Training, Adelaide, SA 5001, Australia; [Xu, Chong-yu] Univ Oslo, Dept Geosci, N-0316 Oslo, Norway</t>
  </si>
  <si>
    <t>Chinese Academy of Sciences; Nanjing Institute of Geography &amp; Limnology, CAS; Southwest University - China; Flinders University South Australia; National Centre for Groundwater Research &amp; Training; University of Oslo</t>
  </si>
  <si>
    <t>Zhang, Q (通讯作者)，Chinese Acad Sci, Nanjing Inst Geog &amp; Limnol, State Key Lab Lake Sci &amp; Environm, Nanjing 210008, Jiangsu, Peoples R China.</t>
  </si>
  <si>
    <t>qzhang@niglas.ac.cn</t>
  </si>
  <si>
    <t>Xu, Chong-Yu/JQI-5888-2023; Xu, Chong-Yu/B-2941-2012; Werner, Adrian/F-2222-2015; Yao, Jing/AAA-5843-2021</t>
  </si>
  <si>
    <t>Xu, Chong-Yu/0000-0003-4826-5350; Xu, Chong-Yu/0000-0003-4826-5350; Werner, Adrian/0000-0002-1190-1301; Yao, Jing/0000-0003-1301-9758; Li, Xianghu/0000-0001-9934-1822</t>
  </si>
  <si>
    <t>National Basic Research Program of China [2012CB417003]; National Natural Science Foundation of China [41371062]; Science Foundation of Nanjing Institute of Geography and Limnology, CAS [NIGLAS2012135001]</t>
  </si>
  <si>
    <t>National Basic Research Program of China(National Basic Research Program of China); National Natural Science Foundation of China(National Natural Science Foundation of China (NSFC)); Science Foundation of Nanjing Institute of Geography and Limnology, CAS</t>
  </si>
  <si>
    <t>This work is supported by the National Basic Research Program of China (2012CB417003), National Natural Science Foundation of China (41371062), and Science Foundation of Nanjing Institute of Geography and Limnology, CAS (NIGLAS2012135001).</t>
  </si>
  <si>
    <t>0022-1694</t>
  </si>
  <si>
    <t>1879-2707</t>
  </si>
  <si>
    <t>J HYDROL</t>
  </si>
  <si>
    <t>J. Hydrol.</t>
  </si>
  <si>
    <t>SEP 19</t>
  </si>
  <si>
    <t>10.1016/j.jhydrol.2014.05.051</t>
  </si>
  <si>
    <t>Engineering, Civil; Geosciences, Multidisciplinary; Water Resources</t>
  </si>
  <si>
    <t>Engineering; Geology; Water Resources</t>
  </si>
  <si>
    <t>AO0CP</t>
  </si>
  <si>
    <t>WOS:000340977000036</t>
  </si>
  <si>
    <t>Huang, JC; Zhang, YJ; Bing, HJ; Peng, J; Dong, FF; Gao, JF; Arhonditsis, GB</t>
  </si>
  <si>
    <t>Huang, Jiacong; Zhang, Yinjun; Bing, Haijian; Peng, Jian; Dong, Feifei; Gao, Junfeng; Arhonditsis, George B.</t>
  </si>
  <si>
    <t>Characterizing the river water quality in China: Recent progress and on-going challenges</t>
  </si>
  <si>
    <t>River water quality; Urbanization; Watershed management; Eutrophication; Bayesian modelling</t>
  </si>
  <si>
    <t>YELLOW-RIVER; LAND-USE; PHOSPHORUS RATIOS; HAMILTON HARBOR; MAJOR RIVERS; MANAGEMENT; NITROGEN; TRANSPORT; ANTIBIOTICS; STORMWATER</t>
  </si>
  <si>
    <t>Food production systems, urbanization, and other anthropogenic activities dramatically alter natural hydrological and nutrient cycles, and are primarily responsible for water quality impairments in China's rivers. This study compiled a 16-year (2003-2018) dataset of river water quality (161,337 records from 2424 sites), watershed/landscape features, and meteorological conditions to investigate the spatial water quality patterns and underlying drivers of river impairment (defined as water quality worse than Class V according to China's Environmental Quality Standards for Surface Waters, GB3838-2002) at a national scale. Our analysis provided evidence of a distinct water quality improvement with a gradual decrease in the frequency of prevalence of anoxic conditions, an alleviation of the severity of heavy metal pollution, whereas the cultural eutrophication has only been moderately mitigated between 2003 and 2018. We also identified significant spatial variation with relatively poorer water quality in eastern China, where 17.2% of the sampling sites registered poor water quality conditions, compared with only 4.6% in western China. Total phosphorus (TP) and ammonia-nitrogen (NH3-N) are collectively responsible for &gt;85% of the identified incidences of impaired conditions. Bayesian modelling was used to delineate the most significant covariates of TP/NH3-N riverine levels in six large river basins (Liao, Hai, Yellow, Yangtze, Huai, and Pearl). Water quality impairments are predominantly shaped by anthropogenic drivers (82.5% for TP, 79.5% for NH3-N), whereas natural factors appear to play a secondary role (20.5% for TP, 17.5% for NH3-N). Two indicator variables of urbanization (urban areal extent and nighttime light intensity) and farmland areal extent were the strongest predictors of riverine TP/NH3-N levels and collectively accounted for most of the ambient nutrient variability. We concluded that there is still a long way to go in order to eradicate eutrophication and realize acceptable ecological conditions. The design of the remedial measures must be tailored to the site-specific landscape characteristics, meteorological conditions, and should also consider the increasing importance of non-point source pollution and internal nutrient loading.</t>
  </si>
  <si>
    <t>[Huang, Jiacong; Gao, Junfeng] Chinese Acad Sci, Nanjing Inst Geog &amp; Limnol, Key Lab Watershed Geog Sci, 73 East Beijing Rd, Nanjing 210008, Peoples R China; [Zhang, Yinjun] China Natl Environm Monitoring Ctr, 8B Dayangfang Beiyuan Rd, Beijing 100012, Peoples R China; [Bing, Haijian] Chinese Acad Sci, Inst Mt Hazards &amp; Environm, Key Lab Mt Surface Proc &amp; Ecol Regulat, 9,Block 4,Renminnanlu Rd, Chengdu 610041, Peoples R China; [Peng, Jian] UFZ Helmholtz Ctr Environm Res, Dept Remote Sensing, Permoserstr 15, D-04318 Leipzig, Germany; [Peng, Jian] Univ Leipzig, Remote Sensing Ctr Earth Syst Res, D-04103 Leipzig, Germany; [Dong, Feifei] Jinan Univ, Inst Groundwater &amp; Earth Sci, 601 Huangpu Ave, Guangzhou 510630, Peoples R China; [Arhonditsis, George B.] Univ Toronto, Dept Phys &amp; Environm Sci, Ecol Modelling Lab, Toronto, ON M1C 1A4, Canada</t>
  </si>
  <si>
    <t>Chinese Academy of Sciences; Nanjing Institute of Geography &amp; Limnology, CAS; Chinese Academy of Sciences; Institute of Mountain Hazards &amp; Environment, CAS; Helmholtz Association; Helmholtz Center for Environmental Research (UFZ); Leipzig University; Jinan University; University of Toronto</t>
  </si>
  <si>
    <t>Huang, JC (通讯作者)，Chinese Acad Sci, Nanjing Inst Geog &amp; Limnol, Key Lab Watershed Geog Sci, 73 East Beijing Rd, Nanjing 210008, Peoples R China.;Arhonditsis, GB (通讯作者)，Univ Toronto, Dept Phys &amp; Environm Sci, Ecol Modelling Lab, Toronto, ON M1C 1A4, Canada.</t>
  </si>
  <si>
    <t>jchuang@niglas.ac.cn; george.arhonditsis@utoronto.ca</t>
  </si>
  <si>
    <t>Peng, Jian/IQT-8432-2023; Jiacong, Huang/F-9875-2013; Arhonditsis, George/AAI-7897-2020; Dong, Feifei/AAW-7470-2020; Gao, Junfeng/JDV-8786-2023; bing (Bing), hai jian (Haijian)/N-7625-2017</t>
  </si>
  <si>
    <t>Peng, Jian/0000-0002-4071-0512; Arhonditsis, George/0000-0001-5359-8737; Dong, Feifei/0000-0003-1241-1563; bing (Bing), hai jian (Haijian)/0000-0002-9813-6939</t>
  </si>
  <si>
    <t>Youth Innovation Promotion Association CAS [2019313, 2017424]; National Natural Science Foundation of China [41971138]; Strategic Priority Research Program of Chinese Academy of Sciences [XDA23020201]; Water Resources Science and Technology Program of Jiangsu, China [2019025, 2018003, 2020042, 2020032]</t>
  </si>
  <si>
    <t>Youth Innovation Promotion Association CAS; National Natural Science Foundation of China(National Natural Science Foundation of China (NSFC)); Strategic Priority Research Program of Chinese Academy of Sciences(Chinese Academy of Sciences); Water Resources Science and Technology Program of Jiangsu, China</t>
  </si>
  <si>
    <t>This work was supported by Youth Innovation Promotion Association CAS (2019313 and 2017424), National Natural Science Foundation of China (41971138), the Strategic Priority Research Program of Chinese Academy of Sciences (XDA23020201) and Water Resources Science and Technology Program of Jiangsu, China (2019025, 2018003, 2020042 and 2020032). The authors would like to thank the National Tibetan Plateau Data Center for providing the meteorological data for our Bayesian modelling. Special thanks to Zeming Xu (Jilin Normal University, China), Shuai Zhang (Anhui Normal University, China) and Rui Qian (Northwest Normal University, China) for their technical support of our modelling exercise.</t>
  </si>
  <si>
    <t>10.1016/j.watres.2021.117309</t>
  </si>
  <si>
    <t>JUN 2021</t>
  </si>
  <si>
    <t>TZ2BY</t>
  </si>
  <si>
    <t>WOS:000684281700009</t>
  </si>
  <si>
    <t>Chen, MS; Ding, SM; Chen, X; Sun, Q; Fan, XF; Lin, J; Ren, MY; Yang, LY; Zhang, CS</t>
  </si>
  <si>
    <t>Chen, Musong; Ding, Shiming; Chen, Xiang; Sun, Qin; Fan, Xianfang; Lin, Juan; Ren, Mingyi; Yang, Liyuan; Zhang, Chaosheng</t>
  </si>
  <si>
    <t>Mechanisms driving phosphorus release during algal blooms based on hourly changes in iron and phosphorus concentrations in sediments</t>
  </si>
  <si>
    <t>Harmful algal blooms (HABs); Diffusive gradients in thin films; Sediments; Phosphorus; Iron; Eutrophication</t>
  </si>
  <si>
    <t>DISSOLVED ORGANIC-MATTER; EUTROPHIC LAKE TAIHU; LONG-TERM; REACTIVE PHOSPHORUS; WATER INTERFACE; CYANOBACTERIA BLOOMS; MICROCYSTIS BLOOMS; LABILE PHOSPHORUS; NUTRIENT RELEASE; OVERLYING WATER</t>
  </si>
  <si>
    <t>Algal growth causes a drastic change in aquatic conditions over a diel cycle, which may induce sensitive feedback systems in sediments, causing P release. In this study, a microcosm experiment was performed using a suction sampler (Rhizon) to observe changes in soluble reactive phosphorus (SRP) and soluble Fe(11) concentrations in the top 20 mm sediment layer on a 3-h time interval, at different phases of harmful algal bloom (HAB) development. The results showed that the algal blooms prevailed up to 15 days after incubation, after which the process of bloom collapse proceeded until the 70th day. The concentrations of pore-water soluble Fe(11) and SRP increased throughout the incubation period. Compared to day 1, maximum increases of 214% in soluble Fe(11) and 387% in SRP were observed at night during the bloom and collapse periods, respectively. The diffusive fluxes of Fe and P at the sediment water interface (SWI) generally corresponded to their changes in concentrations. Hourly fluctuation in soluble Fe(11) and SRP concentrations were observed with two distinct concentration peaks occurred at 21:00 p.m. and 06:00 am. (or 03:00 a.m.), respectively. These findings suggest that Fe-P coupling mechanisms are responsible for the release of P from sediments. During the collapse period, soluble Fe(11) concentrations were suppressed by the increase of labile S(-11) at night. Meanwhile, SRP concentrations were decoupled from Fe cycling with small fluctuations (&lt;11% RSD) on an hourly timescale, and the decomposition of algae was a dominant source contributing to the release of P from sediments. These results significantly improved the understanding of processes and mechanisms behind the stimulated release of P from sediments during HABs. (C) 2018 Elsevier Ltd. All rights reserved.</t>
  </si>
  <si>
    <t>[Chen, Musong; Ding, Shiming; Fan, Xianfang; Lin, Juan] Chinese Acad Sci, State Key Lab Lake Sci &amp; Environm, Nanjing Inst Geog &amp; Limnol, Nanjing 210008, Jiangsu, Peoples R China; [Chen, Xiang; Sun, Qin] Hohai Univ, Coll Environm, Key Lab Integrated Regulat &amp; Resource Dev Shallow, Minist Educ, Nanjing 210098, Jiangsu, Peoples R China; [Lin, Juan] Univ Chinese Acad Sci, Beijing 100049, Peoples R China; [Ren, Mingyi; Yang, Liyuan] Univ Jinan, Sch Resources &amp; Environm, Jinan 250022, Shandong, Peoples R China; [Zhang, Chaosheng] Natl Univ Ireland, Int Network Environm &amp; Hlth, Sch Geog &amp; Archaeol, Galway, Ireland</t>
  </si>
  <si>
    <t>Chinese Academy of Sciences; Nanjing Institute of Geography &amp; Limnology, CAS; Hohai University; Chinese Academy of Sciences; University of Chinese Academy of Sciences, CAS; University of Jinan; Ollscoil na Gaillimhe-University of Galway</t>
  </si>
  <si>
    <t>Ding, SM (通讯作者)，Chinese Acad Sci, State Key Lab Lake Sci &amp; Environm, Nanjing Inst Geog &amp; Limnol, Nanjing 210008, Jiangsu, Peoples R China.</t>
  </si>
  <si>
    <t>Liyuan, yang/R-3446-2019; Ding, Ding Shiming/F-8295-2011</t>
  </si>
  <si>
    <t>National Natural Science Foundation of China [41701568, 41571465, 41621002]; National Program for Support of TOP-Notch Young Professionals [W02070234]; Natural Science Foundation of Shandong Province [ZR2016DM10]</t>
  </si>
  <si>
    <t>National Natural Science Foundation of China(National Natural Science Foundation of China (NSFC)); National Program for Support of TOP-Notch Young Professionals; Natural Science Foundation of Shandong Province(Natural Science Foundation of Shandong Province)</t>
  </si>
  <si>
    <t>This study was jointly sponsored by the National Natural Science Foundation of China (41701568, 41571465, 41621002), the National Program for Support of TOP-Notch Young Professionals (W02070234), and Natural Science Foundation of Shandong Province (ZR2016DM10). We would like to thank Dr. Yongqiang Zhou for his help in water CDOM analysis.</t>
  </si>
  <si>
    <t>APR 15</t>
  </si>
  <si>
    <t>10.1016/j.watres.2018.01.040</t>
  </si>
  <si>
    <t>FX8HB</t>
  </si>
  <si>
    <t>WOS:000426331900016</t>
  </si>
  <si>
    <t>Yang, J; Zhan, YX; Xiao, XM; Xia, JHC; Sun, W; Li, XM</t>
  </si>
  <si>
    <t>Yang, Jun; Zhan, Yixuan; Xiao, Xiangming; Xia, Jianhong Cecilia; Sun, Wei; Li, Xueming</t>
  </si>
  <si>
    <t>Investigating the diversity of land surface temperature characteristics in different scale cities based on local climate zones</t>
  </si>
  <si>
    <t>URBAN CLIMATE</t>
  </si>
  <si>
    <t>Local climate; City size; Urban heat island effect; Land surface temperature; Pearl river delta urban agglomeration</t>
  </si>
  <si>
    <t>HEAT-ISLAND; URBAN AREAS; CLASSIFICATION; WUDAPT; FORM; ENVIRONMENT; SHANGHAI; PATTERN; DESIGN</t>
  </si>
  <si>
    <t>The concept of Local Climate Zones (LCZs) are effective tools to quantify the urban heat island effect. However, the study of LCZs mainly focuses on the meso-micro scale, and lacks regional perspective. In order to explore the thermal environment laws of different sized cities, we selected the Pearl River Delta urban agglomerations as the study area, and used multi-source data and spatial analysis methods to obtain the thermal environment characteristics of each city based on LCZs. Our study revealed that the distribution of buildings and the relief slope affects land surface temperature (LST). Additionally, the proportions of various LCZs are different in cities of different sizes; each city had a temperature difference in the LCZs. The highest temperature among the built LCZs was in LCZ 7 (Industry; 21.810 degrees C), whereas the temperature of LCZ A (Dense trees) was the lowest (15.670 degrees C), and larger cities had more high-temperature LCZs. In cities of different sizes, the temperature of LCZs showed a hierarchy effect, i.e., super cities &gt; megacities &gt; type I large cities &gt; type II large cities. Therefore, in order to alleviate the urban heat island effect, it is of great significance to discover the thermal environment characteristics in cities of different sizes.</t>
  </si>
  <si>
    <t>[Yang, Jun; Zhan, Yixuan; Li, Xueming] Liaoning Normal Univ, Human Settlements Res Ctr, Dalian 116029, Peoples R China; [Zhan, Yixuan] Northeastern Univ, Jangho Architecture Coll, Shenyang 110169, Peoples R China; [Xiao, Xiangming] Univ Oklahoma, Ctr Spatial Anal, Dept Microbiol &amp; Plant Biol, Norman, OK 73019 USA; [Xia, Jianhong Cecilia] Curtin Univ, Sch Earth &amp; Planetary Sci EPS, Perth, WA 65630, Australia; [Sun, Wei] Chinese Acad Sci, Nanjing Inst Geog &amp; Limnol, Key Lab Watershed Geog Sci, Nanjing 210008, Peoples R China</t>
  </si>
  <si>
    <t>Liaoning Normal University; Northeastern University - China; University of Oklahoma System; University of Oklahoma - Norman; Curtin University; Chinese Academy of Sciences; Nanjing Institute of Geography &amp; Limnology, CAS</t>
  </si>
  <si>
    <t>Yang, J (通讯作者)，Liaoning Normal Univ, Human Settlements Res Ctr, Dalian 116029, Peoples R China.;Sun, W (通讯作者)，Chinese Acad Sci, Nanjing Inst Geog &amp; Limnol, Key Lab Watershed Geog Sci, Nanjing 210008, Peoples R China.</t>
  </si>
  <si>
    <t>yangjun8@mail.neu.edu.cn; xiangming.xiao@ou.edu; c.xia@curtin.edu.au; wsun@niglas.ac.cn</t>
  </si>
  <si>
    <t>Yang, Jun/F-1048-2014; Li, Xue/HPE-4649-2023; xiao, xiang/GWU-6035-2022; Xiao, Xiao/IAN-3011-2023</t>
  </si>
  <si>
    <t>Yang, Jun/0000-0001-6740-4358; Xiao, Xiangming/0000-0003-0956-7428</t>
  </si>
  <si>
    <t>National Natural Science Foundation of China [41771178, 41630749, 41471140]; Liaoning Province Innovative Talents Support Program [LR2017017]</t>
  </si>
  <si>
    <t>National Natural Science Foundation of China(National Natural Science Foundation of China (NSFC)); Liaoning Province Innovative Talents Support Program</t>
  </si>
  <si>
    <t>This research study was supported by the National Natural Science Foundation of China (grant no. 41771178, 41630749, 41471140) and Liaoning Province Innovative Talents Support Program (Grant No. LR2017017). The authors would like to thank all experts for their contributions to the urban thermal environment and urban planning.</t>
  </si>
  <si>
    <t>2212-0955</t>
  </si>
  <si>
    <t>URBAN CLIM</t>
  </si>
  <si>
    <t>Urban CLim.</t>
  </si>
  <si>
    <t>DEC</t>
  </si>
  <si>
    <t>10.1016/j.uclim.2020.100700</t>
  </si>
  <si>
    <t>Environmental Sciences; Meteorology &amp; Atmospheric Sciences</t>
  </si>
  <si>
    <t>Environmental Sciences &amp; Ecology; Meteorology &amp; Atmospheric Sciences</t>
  </si>
  <si>
    <t>OY6XY</t>
  </si>
  <si>
    <t>WOS:000594389100007</t>
  </si>
  <si>
    <t>Ren, JY; Yang, J; Wu, F; Sun, W; Xiao, XM; Xia, JH</t>
  </si>
  <si>
    <t>Ren, Jiayi; Yang, Jun; Wu, Feng; Sun, Wei; Xiao, Xiangming; Xia, Jianhong (Cecilia)</t>
  </si>
  <si>
    <t>Regional thermal environment changes: Integration of satellite data and land use/land cover</t>
  </si>
  <si>
    <t>ISCIENCE</t>
  </si>
  <si>
    <t>URBAN HEAT-ISLAND; SURFACE-TEMPERATURE; MORANS-I; URBANIZATION; CITIES; LST</t>
  </si>
  <si>
    <t>Land surface temperature (LST) is subject to location and environmental influ-ences, which makes quantification difficult in terms of timeliness. Based on 10-d geostationary satellite LST TCI products, we quantitatively evaluated the thermal environment differentiation of various ground objects in North, South, and Northwest China from 2017 to 2021. We found that the thermal condition index (TCI) in Northwest China decreased, whereas it increased in North and South China. In contrast, Moran's I index increased in Northwest and South China, with strong spatial agglomeration. The TCI for artificial surfaces decreased from North (0.633) to Northwest (0.554) and South China (0.384). The bare land TCI was always the lowest among the land use/land cover (LULC) types in each region. Our results reflect the LULC thermal environment of China against the background of new urbanization and provide theoretical support for scientific planning to improve the ecological environment.</t>
  </si>
  <si>
    <t>[Ren, Jiayi; Yang, Jun] Northeastern Univ, Sch Humanities &amp; Law, Shenyang 116029, Peoples R China; [Yang, Jun] Liaoning Normal Univ, Human Settlements Res Ctr, Dalian 116029, Peoples R China; [Yang, Jun] Northeastern Univ, Jangho Architecture Coll, Shenyang 110169, Peoples R China; [Wu, Feng] Chinese Acad Sci, Inst Geog Sci &amp; Nat Resources Res, Key Lab Reg Sustainable Dev Modeling, Beijing 100101, Peoples R China; [Sun, Wei] Chinese Acad Sci, Nanjing Inst Geog &amp; Limnol, Key Lab Watershed Geog Sci, Nanjing 210008, Peoples R China; [Xiao, Xiangming] Univ Oklahoma, Ctr Earth Observat &amp; Modeling, Dept Microbiol &amp; Plant Biol, Norman, OK 73019 USA; [Xia, Jianhong (Cecilia)] Curtin Univ, Sch Earth &amp; Planetary Sci EPS, Perth, WA, Australia</t>
  </si>
  <si>
    <t>Northeastern University - China; Liaoning Normal University; Northeastern University - China; Chinese Academy of Sciences; Institute of Geographic Sciences &amp; Natural Resources Research, CAS; Chinese Academy of Sciences; Nanjing Institute of Geography &amp; Limnology, CAS; University of Oklahoma System; University of Oklahoma - Norman; Curtin University</t>
  </si>
  <si>
    <t>Yang, J (通讯作者)，Northeastern Univ, Sch Humanities &amp; Law, Shenyang 116029, Peoples R China.;Yang, J (通讯作者)，Liaoning Normal Univ, Human Settlements Res Ctr, Dalian 116029, Peoples R China.;Yang, J (通讯作者)，Northeastern Univ, Jangho Architecture Coll, Shenyang 110169, Peoples R China.;Wu, F (通讯作者)，Chinese Acad Sci, Inst Geog Sci &amp; Nat Resources Res, Key Lab Reg Sustainable Dev Modeling, Beijing 100101, Peoples R China.;Sun, W (通讯作者)，Chinese Acad Sci, Nanjing Inst Geog &amp; Limnol, Key Lab Watershed Geog Sci, Nanjing 210008, Peoples R China.</t>
  </si>
  <si>
    <t>yangjun8@mail.neu.edu.cn; wufeng@igsnrr.ac.cn; wsun@niglas.ac.cn</t>
  </si>
  <si>
    <t>Xiao, Xiao/IAN-3011-2023; Yang, Jun/F-1048-2014; Wu, Feng/ABB-9233-2022</t>
  </si>
  <si>
    <t>Yang, Jun/0000-0001-6740-4358; Wu, Feng/0000-0003-4688-0157; Ren, Jiayi/0009-0002-6544-123X</t>
  </si>
  <si>
    <t>National Natural Science Foundation of China [41771178, 42030409, 41671151]; Fundamental Research Funds for the Central Universities [N2111003]; Basic Scientific Research Project (Key Project) of the Education Department of Liaoning Province [LJKZ0964]; Natural Science Foundation of Guizhou Province [(2019) 1150]</t>
  </si>
  <si>
    <t>National Natural Science Foundation of China(National Natural Science Foundation of China (NSFC)); Fundamental Research Funds for the Central Universities(Fundamental Research Funds for the Central Universities); Basic Scientific Research Project (Key Project) of the Education Department of Liaoning Province; Natural Science Foundation of Guizhou Province</t>
  </si>
  <si>
    <t>The authors would like to acknowledge all colleagues and friends who have voluntarily reviewed the trans- lation of the survey and the manuscript of this study. We would like to thank Editage ( www.editage.cn) for English language editing. ACKNOWLEDGMENTS This research study was supported by the National Natural Science Foundation of China (grant no's 41771178, 42030409, and 41671151) , the Fundamental Research Funds for the Central Universities (grant no. N2111003) , Basic Scientific Research Project (Key Project) of the Education Department of Liaoning Province (grant no. LJKZ0964) , Natural Science Foundation of Guizhou Province (grant no. (2019) 1150) .</t>
  </si>
  <si>
    <t>CELL PRESS</t>
  </si>
  <si>
    <t>CAMBRIDGE</t>
  </si>
  <si>
    <t>50 HAMPSHIRE ST, FLOOR 5, CAMBRIDGE, MA 02139 USA</t>
  </si>
  <si>
    <t>2589-0042</t>
  </si>
  <si>
    <t>iScience</t>
  </si>
  <si>
    <t>FEB 17</t>
  </si>
  <si>
    <t>10.1016/j.isci.2022.105820</t>
  </si>
  <si>
    <t>H5NX9</t>
  </si>
  <si>
    <t>Green Published, gold</t>
  </si>
  <si>
    <t>WOS:000996439100001</t>
  </si>
  <si>
    <t>Wang, L; Yu, KQ; Li, JS; Tsang, DCW; Poon, CS; Yoo, JC; Baek, K; Ding, SM; Hou, DY; Dai, JG</t>
  </si>
  <si>
    <t>Wang, Lei; Yu, Kequan; Li, Jiang-Shan; Tsang, Daniel C. W.; Poon, Chi Sun; Yoo, Jong-Chan; Baek, Kitae; Ding, Shiming; Hou, Deyi; Dai, Jian-Guo</t>
  </si>
  <si>
    <t>Low-carbon and low-alkalinity stabilization/solidification of high-Pb contaminated soil</t>
  </si>
  <si>
    <t>CHEMICAL ENGINEERING JOURNAL</t>
  </si>
  <si>
    <t>Shooting range soil; Metal immobilization; Green remediation; Lead-phosphate precipitation; Waste recycling</t>
  </si>
  <si>
    <t>CEMENTITIOUS COMPOSITES; MIXTURE DESIGN; PAVING BLOCKS; LEAD; SEDIMENT; WASTE; WOOD; SOLIDIFICATION/STABILIZATION; SUSTAINABILITY; REMEDIATION</t>
  </si>
  <si>
    <t>Stabilization/solidification (S/S) is a low-cost and time-efficient method for soil remediation, however, delayed hydration reactions and high carbon footprint are major limitations for the treatment of high-Pb contaminated soil. This study develops a novel and low-carbon approach that combines ground granulated blast furnace slag (GGBS) and ordinary Portland cement (PC) with phosphate-/sulphate-rich byproducts to produce low-alkalinity, high-compatibility, high-strength binary cement (BC) for S/S process. Results show that contaminated soil with a large fraction of exchangeable and soluble Pb (e.g., shooting range sites) severely disturbed the formation of hydration products in conventional S/S treatment, whereas BC system could mitigate the Pb interference via precipitation and sorption evenly distributed on the BC hydrates as shown by elemental mapping. Thus, BC presented superior environmental performance in terms of toxicity characteristic leaching procedure (TCLP) and semi-dynamic leaching tests, which were substantiated by quantitative X-ray diffraction and thermogravimetric analyses. The addition of potassium dihydrogen phosphate reduced TCLP leachability of Pb by 86.9% and Pb diffusion coefficients by 69.4% due to the formation of insoluble Pb-3(PO4)(2). Similarly, incinerated sewage sludge ash enhanced Pb stabilization, whereas waste phosphogypsum increased early strength via precipitation of PbSO4, although the effectiveness of physical encapsulation was compromised due to reduction in hydration products. Therefore, the proposed binary binders with selected additives present a new and low-carbon S/S treatment for high-Pb shooting range soil remediation.</t>
  </si>
  <si>
    <t>[Wang, Lei; Yu, Kequan; Li, Jiang-Shan; Tsang, Daniel C. W.; Poon, Chi Sun; Yoo, Jong-Chan; Dai, Jian-Guo] Hong Kong Polytech Univ, Dept Civil &amp; Environm Engn, Kowloon, Hong Kong, Peoples R China; [Yu, Kequan] Tongji Univ, Coll Civil Engn, Shanghai 200092, Peoples R China; [Yoo, Jong-Chan] Korea Inst Geosci &amp; Mineral Resources KIGAM, Mineral Proc Div, 124 Gwahak Ro, Daejeon 34132, South Korea; [Baek, Kitae] Chonbuk Natl Univ, Dept Environm Engn, Jeonju 54896, Jeollabuk Do, South Korea; [Baek, Kitae] Chonbuk Natl Univ, Soil Environm Res Ctr, Jeonju 54896, Jeollabuk Do, South Korea; [Ding, Shiming] Chinese Acad Sci, Nanjing Inst Geog &amp; Limnol, State Key Lab Lake Sci &amp; Environm, Nanjing 210008, Jiangsu, Peoples R China; [Hou, Deyi] Tsinghua Univ, Sch Environm, Beijing 100084, Peoples R China</t>
  </si>
  <si>
    <t>Hong Kong Polytechnic University; Tongji University; Korea Institute of Geoscience &amp; Mineral Resources (KIGAM); Jeonbuk National University; Jeonbuk National University; Chinese Academy of Sciences; Nanjing Institute of Geography &amp; Limnology, CAS; Tsinghua University</t>
  </si>
  <si>
    <t>Tsang, DCW (通讯作者)，Hong Kong Polytech Univ, Dept Civil &amp; Environm Engn, Kowloon, Hong Kong, Peoples R China.</t>
  </si>
  <si>
    <t>dan.tsang@polyu.edu.hk</t>
  </si>
  <si>
    <t>Poon, Chi Sun/H-4152-2015; Ding, Ding Shiming/F-8295-2011; WANG, Lei/C-8138-2018; Tsang, Dan/E-5442-2012; YU, Kequan/M-4557-2019; YU, Kequan/I-2515-2019; Dai, Jian-Guo/E-4503-2011; Baek, Kitae/F-1515-2011; Hou, Deyi/B-1030-2016</t>
  </si>
  <si>
    <t>Poon, Chi Sun/0000-0003-4912-3936; WANG, Lei/0000-0002-0336-7241; Tsang, Dan/0000-0002-6850-733X; YU, Kequan/0000-0002-8396-4213; YU, Kequan/0000-0002-8396-4213; Dai, Jian-Guo/0000-0001-9904-7914; Baek, Kitae/0000-0002-7976-6484; Hou, Deyi/0000-0002-0511-5806; Li, Jiang-shan/0000-0003-0055-7397</t>
  </si>
  <si>
    <t>Hong Kong Research Grants Council [PolyU 15222115, 15223517]; RISUD Group/Collaborative Research Program [4-ZZCN]</t>
  </si>
  <si>
    <t>Hong Kong Research Grants Council(Hong Kong Research Grants Council); RISUD Group/Collaborative Research Program</t>
  </si>
  <si>
    <t>The authors appreciate the financial support from the Hong Kong Research Grants Council (PolyU 15222115 and 15223517) and RISUD Group/Collaborative Research Program (4-ZZCN) for this study.</t>
  </si>
  <si>
    <t>ELSEVIER SCIENCE SA</t>
  </si>
  <si>
    <t>LAUSANNE</t>
  </si>
  <si>
    <t>PO BOX 564, 1001 LAUSANNE, SWITZERLAND</t>
  </si>
  <si>
    <t>1385-8947</t>
  </si>
  <si>
    <t>1873-3212</t>
  </si>
  <si>
    <t>CHEM ENG J</t>
  </si>
  <si>
    <t>Chem. Eng. J.</t>
  </si>
  <si>
    <t>NOV 1</t>
  </si>
  <si>
    <t>10.1016/j.cej.2018.06.118</t>
  </si>
  <si>
    <t>Engineering, Environmental; Engineering, Chemical</t>
  </si>
  <si>
    <t>Engineering</t>
  </si>
  <si>
    <t>GS8YA</t>
  </si>
  <si>
    <t>WOS:000444000000045</t>
  </si>
  <si>
    <t>Shen, XJ; Jiang, M; Lu, XG; Liu, XT; Liu, B; Zhang, JQ; Wang, XW; Tong, SZ; Lei, GC; Wang, SZ; Tong, CA; Fan, HQ; Tian, K; Wang, XL; Hu, YM; Xie, YH; Ma, MY; Zhang, SW; Cao, CX; Wang, ZC</t>
  </si>
  <si>
    <t>Shen, Xiangjin; Jiang, Ming; Lu, Xianguo; Liu, Xingtu; Liu, Bo; Zhang, Jiaqi; Wang, Xianwei; Tong, Shouzheng; Lei, Guangchun; Wang, Shengzhong; Tong, Chuan; Fan, Hangqing; Tian, Kun; Wang, Xiaolong; Hu, Yuanman; Xie, Yonghong; Ma, Muyuan; Zhang, Shuwen; Cao, Chunxiang; Wang, Zhichen</t>
  </si>
  <si>
    <t>Aboveground biomass and its spatial distribution pattern of herbaceous marsh vegetation in China</t>
  </si>
  <si>
    <t>SCIENCE CHINA-EARTH SCIENCES</t>
  </si>
  <si>
    <t>Herbaceous marsh; Wetland; Vegetation; Aboveground biomass; Spatial distribution; China</t>
  </si>
  <si>
    <t>NET PRIMARY PRODUCTIVITY; CARBON STORAGE; WETLAND; ACCUMULATION; PERMAFROST; GRASSLANDS</t>
  </si>
  <si>
    <t>Herbaceous marsh is the most widely distributed type of marsh wetland ecosystem, and has important ecological functions such as water conservation, climate regulation, carbon storage and fixation, and sheltering rare species. The carbon sequestration function of herbaceous marsh plays a key role in slowing climate warming and maintaining regional environmental stability. Vegetation biomass is an important index reflecting the carbon sequestration capacity of wetlands. Investigating the biomass of marsh vegetation can provide a scientific basis for estimating the carbon storage and carbon sequestration capacity of marshes. Based on field survey data of aboveground biomass of herbaceous marsh vegetation and the distribution data set of marsh in China, we analyzed the aboveground biomass and its spatial distribution pattern of herbaceous marsh on a national scale for the first time. The results showed that in China the total area of herbaceous marsh was 9.7x10(4) km(2), the average density of aboveground biomass of herbaceous marsh vegetation was 227.5 +/- 23.0 g C m(-2) (95% confidence interval, the same below), and the total aboveground biomass was 22.2 +/- 2.2 Tg C (1 Tg=10(12) g). The aboveground biomass density of herbaceous marsh vegetation is generally low in Northeast China and the Tibetan Plateau, and high in central North China and coastal regions in China. In different marsh distribution regions of China, the average biomass density of herbaceous marsh vegetation from small to large was as follows: temperate humid and semi-humid marsh region (182.3 +/- 49.3 g C m(-2))</t>
  </si>
  <si>
    <t>[Shen, Xiangjin; Jiang, Ming; Lu, Xianguo; Liu, Xingtu; Liu, Bo; Zhang, Jiaqi; Wang, Xianwei; Tong, Shouzheng; Zhang, Shuwen] Chinese Acad Sci, Northeast Inst Geog &amp; Agroecol, Changchun 130102, Peoples R China; [Lei, Guangchun] Beijing Forest Univ, Key Lab Ecol Protect Yellow River Basin, Natl Forestry &amp; Grassland Adm, Sch Ecol &amp; Conservat, Beijing 100083, Peoples R China; [Wang, Shengzhong] Northeast Normal Univ, Sch Geog Sci, Changchun 130024, Peoples R China; [Tong, Chuan] Fujian Normal Univ, Sch Geog, Fuzhou 350007, Peoples R China; [Fan, Hangqing] Guangxi Acad Sci, Guangxi Mangrove Res Ctr, Beihai 536000, Peoples R China; [Tian, Kun] Southwest Forestry Univ, Natl Plateau Wetlands Res Ctr, Kunming 650224, Yunnan, Peoples R China; [Wang, Xiaolong] Chinese Acad Sci, Nanjing Inst Geog &amp; Limnol, Key Lab Watershed Geog Sci, Nanjing 210008, Peoples R China; [Hu, Yuanman] Chinese Acad Sci, Inst Appl Ecol, Shenyang 110016, Peoples R China; [Xie, Yonghong] Chinese Acad Sci, Inst Subtrop Agr, Key Lab Agroecol Proc Subtrop Reg, Changsha 410125, Peoples R China; [Ma, Muyuan] Chinese Acad Forestry, Inst Wetland Res, Beijing 100091, Peoples R China; [Cao, Chunxiang] Chinese Acad Sci, Aerosp Informat Res Inst, State Key Lab Remote Sensing Sci, Beijing 100101, Peoples R China; [Wang, Zhichen] Natl Forestry &amp; Grassland Adm, Acad Inventory &amp; Planning, Beijing 100714, Peoples R China</t>
  </si>
  <si>
    <t>Chinese Academy of Sciences; Northeast Institute of Geography &amp; Agroecology, CAS; Northeast Normal University - China; Fujian Normal University; Guangxi Academy of Sciences; Southwest Forestry University - China; Chinese Academy of Sciences; Nanjing Institute of Geography &amp; Limnology, CAS; Chinese Academy of Sciences; Shenyang Institute of Applied Ecology, CAS; Chinese Academy of Sciences; Institute of Subtropical Agriculture, CAS; Chinese Academy of Forestry; Institute of Wetland Research, CAF; Chinese Academy of Sciences; Aerospace Information Research Institute, CAS</t>
  </si>
  <si>
    <t>Jiang, M (通讯作者)，Chinese Acad Sci, Northeast Inst Geog &amp; Agroecol, Changchun 130102, Peoples R China.</t>
  </si>
  <si>
    <t>jiangm@iga.ac.cn</t>
  </si>
  <si>
    <t>Jiang, Mingliang/GXG-4039-2022; Guangchun, Lei/ABC-8081-2021; Shen, Xiangjin/AAW-1891-2021; Liu, Bo/M-1151-2015; Zhang, Jiaqi/JCO-6818-2023</t>
  </si>
  <si>
    <t>Shen, Xiangjin/0000-0002-2967-6288;</t>
  </si>
  <si>
    <t>National Science &amp; Technology Fundamental Resources Investigation Program of China [2013FY111800]; National Natural Science Foundation of China [41971065, U19A2042]; Key Research Program of Frontier Sciences, Chinese Academy of Sciences [ZDBS-LY- 7019]; Youth Innovation Promotion Association, Chinese Academy of Sciences [2019235]</t>
  </si>
  <si>
    <t>National Science &amp; Technology Fundamental Resources Investigation Program of China; National Natural Science Foundation of China(National Natural Science Foundation of China (NSFC)); Key Research Program of Frontier Sciences, Chinese Academy of Sciences; Youth Innovation Promotion Association, Chinese Academy of Sciences</t>
  </si>
  <si>
    <t>This work was supported by the National Science &amp; Technology Fundamental Resources Investigation Program of China (Grant No. 2013FY111800), the National Natural Science Foundation of China (Grant Nos. 41971065 and U19A2042), the Key Research Program of Frontier Sciences, Chinese Academy of Sciences (Grant No. ZDBS-LY- 7019), and the Youth Innovation Promotion Association, Chinese Academy of Sciences (Grant No. 2019235).</t>
  </si>
  <si>
    <t>1674-7313</t>
  </si>
  <si>
    <t>1869-1897</t>
  </si>
  <si>
    <t>SCI CHINA EARTH SCI</t>
  </si>
  <si>
    <t>Sci. China-Earth Sci.</t>
  </si>
  <si>
    <t>JUL</t>
  </si>
  <si>
    <t>10.1007/s11430-020-9778-7</t>
  </si>
  <si>
    <t>TG7IB</t>
  </si>
  <si>
    <t>WOS:000658622300001</t>
  </si>
  <si>
    <t>Paerl, HW; Gardner, WS; Havens, KE; Joyner, AR; McCarthy, MJ; Newell, SE; Qin, BQ; Scott, JT</t>
  </si>
  <si>
    <t>Paerl, Hans W.; Gardner, Wayne S.; Havens, Karl E.; Joyner, Alan R.; McCarthy, Mark J.; Newell, Silvia E.; Qin, Boqiang; Scott, J. Thad</t>
  </si>
  <si>
    <t>Mitigating cyanobacterial harmful algal blooms in aquatic ecosystems impacted by climate change and anthropogenic nutrients</t>
  </si>
  <si>
    <t>HARMFUL ALGAE</t>
  </si>
  <si>
    <t>Harmful cyanobacteria; Mitigation strategies; Nitrogen; Phosphorus; Hydrology; Climate change; Nutrient management</t>
  </si>
  <si>
    <t>LAKE RESTORATION; WATER-QUALITY; CONTROLLING EUTROPHICATION; MICROCYSTIS-AERUGINOSA; GLOBAL EXPANSION; GIZZARD SHAD; GROWTH-RATES; NITROGEN; PHOSPHORUS; PHYTOPLANKTON</t>
  </si>
  <si>
    <t>Mitigating the global expansion of cyanobacterial harmful blooms (CyanoHABs) is a major challenge facing researchers and resource managers. A variety of traditional (e.g., nutrient load reduction) and experimental (e.g., artificial mixing and flushing, omnivorous fish removal) approaches have been used to reduce bloom occurrences. Managers now face the additional effects of climate change on watershed hydrologic and nutrient loading dynamics, lake and estuary temperature, mixing regime, internal nutrient dynamics, and other factors. Those changes favor CyanoHABs over other phytoplankton and could influence the efficacy of control measures. Virtually all mitigation strategies are influenced by climate changes, which may require setting new nutrient input reduction targets and establishing nutrient-bloom thresholds for impacted waters. Physical-forcing mitigation techniques, such as flushing and artificial mixing, will need adjustments to deal with the ramifications of climate change. Here, we examine the suite of current mitigation strategies and the potential options for adapting and optimizing them in a world facing increasing human population pressure and climate change. (C) 2015 Elsevier B.V. All rights reserved.</t>
  </si>
  <si>
    <t>[Paerl, Hans W.; Joyner, Alan R.] Univ North Carolina Chapel Hill, Inst Marine Sci, Morehead City, NC 28557 USA; [Gardner, Wayne S.] Univ Texas, Inst Marine Sci, Port Aransas, TX 78373 USA; [Havens, Karl E.] Univ Florida, Inst Food &amp; Agr Sci, Gainesville, FL 32611 USA; [Havens, Karl E.] Florida Sea Grant Coll Program, Gainesville, FL 32611 USA; [McCarthy, Mark J.; Newell, Silvia E.] Wright State Univ, Coll Sci &amp; Math, Dayton, OH 45435 USA; [Qin, Boqiang] Chinese Acad Sci, Nanjing Inst Geog &amp; Limnol, Nanjing 210008, Jiangsu, Peoples R China; [Scott, J. Thad] Univ Arkansas, Dept Crop Soil &amp; Environm Sci, Fayetteville, AR 72701 USA</t>
  </si>
  <si>
    <t>University of North Carolina; University of North Carolina Chapel Hill; University of Texas System; State University System of Florida; University of Florida; University System of Ohio; Wright State University Dayton; Chinese Academy of Sciences; Nanjing Institute of Geography &amp; Limnology, CAS; University of Arkansas System; University of Arkansas Fayetteville</t>
  </si>
  <si>
    <t>Paerl, HW (通讯作者)，Univ North Carolina Chapel Hill, Inst Marine Sci, Morehead City, NC 28557 USA.</t>
  </si>
  <si>
    <t>hpaerl@email.unc.edu</t>
  </si>
  <si>
    <t>Scott, Thad/AAF-7151-2020; McCarthy, Mark J/E-3071-2015; Qin, Boqiang/E-5900-2013; Newell, Silvia/M-4336-2014</t>
  </si>
  <si>
    <t>Scott, Thad/0000-0002-9487-9698; Newell, Silvia/0000-0002-0684-3100</t>
  </si>
  <si>
    <t>National Science Foundation [DEB 9815495, OCE 9905723, CBET 0826819, 1230543, 1240851]; U.S. EPA STAR Projects [R82-5243-010, R82867701]; North Carolina Dept. of Natural Resources and Community Development/UNC Water Resources Research Institute (Neuse River Estuary Monitoring and Modeling Project, ModMon); Arkansas Water Resources Center; St. Johns Water Management District, Florida; Nanjing Institute of Geography and Limnology, Chinese Academy of Sciences; Directorate For Engineering; Div Of Chem, Bioeng, Env, &amp; Transp Sys [1230543] Funding Source: National Science Foundation; Division Of Environmental Biology; Direct For Biological Sciences [1240851, 1240798] Funding Source: National Science Foundation</t>
  </si>
  <si>
    <t>National Science Foundation(National Science Foundation (NSF)); U.S. EPA STAR Projects; North Carolina Dept. of Natural Resources and Community Development/UNC Water Resources Research Institute (Neuse River Estuary Monitoring and Modeling Project, ModMon); Arkansas Water Resources Center; St. Johns Water Management District, Florida; Nanjing Institute of Geography and Limnology, Chinese Academy of Sciences(Chinese Academy of Sciences); Directorate For Engineering; Div Of Chem, Bioeng, Env, &amp; Transp Sys(National Science Foundation (NSF)NSF - Directorate for Engineering (ENG)); Division Of Environmental Biology; Direct For Biological Sciences(National Science Foundation (NSF)NSF - Directorate for Biological Sciences (BIO))</t>
  </si>
  <si>
    <t>We appreciate the technical assistance and input of B. Peierls, N. Hall, T. Otten, and W. Vincent. Research discussed in this chapter was partially supported by the National Science Foundation (DEB 9815495; OCE 9905723; CBET 0826819, 1230543, and Dimensions of Biodiversity 1240851), U.S. EPA STAR Projects R82-5243-010 and R82867701, the North Carolina Dept. of Natural Resources and Community Development/UNC Water Resources Research Institute (Neuse River Estuary Monitoring and Modeling Project, ModMon), the Arkansas Water Resources Center, the St. Johns Water Management District, Florida, and the Nanjing Institute of Geography and Limnology, Chinese Academy of Sciences. [CG]</t>
  </si>
  <si>
    <t>1568-9883</t>
  </si>
  <si>
    <t>1878-1470</t>
  </si>
  <si>
    <t>Harmful Algae</t>
  </si>
  <si>
    <t>SI</t>
  </si>
  <si>
    <t>10.1016/j.hal.2015.09.009</t>
  </si>
  <si>
    <t>Marine &amp; Freshwater Biology</t>
  </si>
  <si>
    <t>DN8HK</t>
  </si>
  <si>
    <t>hybrid, Green Published</t>
  </si>
  <si>
    <t>WOS:000377319600015</t>
  </si>
  <si>
    <t>Paerl, HW; Havens, KE; Xu, H; Zhu, GW; McCarthy, MJ; Newell, SE; Scott, JT; Hall, NS; Otten, TG; Qin, BQ</t>
  </si>
  <si>
    <t>Paerl, Hans W.; Havens, Karl E.; Xu, Hai; Zhu, Guangwei; McCarthy, Mark J.; Newell, Silvia E.; Scott, J. Thad; Hall, Nathan S.; Otten, Timothy G.; Qin, Boqiang</t>
  </si>
  <si>
    <t>Mitigating eutrophication and toxic cyanobacterial blooms in large lakes: The evolution of a dual nutrient (N and P) reduction paradigm</t>
  </si>
  <si>
    <t>HYDROBIOLOGIA</t>
  </si>
  <si>
    <t>Harmful algal blooms; Toxins; Management; Pollution</t>
  </si>
  <si>
    <t>HARMFUL ALGAL BLOOMS; PHOSPHORUS LIMITATION; NITROGEN-FIXATION; CLIMATE-CHANGE; WATER-QUALITY; CENTRAL BASIN; FRESH-WATER; ANTHROPOGENIC NITROGEN; ATMOSPHERIC DEPOSITION; PLANKTOTHRIX BLOOMS</t>
  </si>
  <si>
    <t>Cyanobacterial harmful algal blooms (CyanoHABs) are an increasingly common feature of large, eutrophic lakes. Non-N-2-fixing CyanoHABs (e.g., Microcystis) appear to be proliferating relative to N-2-fixing CyanoHABs in systems receiving increasing nutrient loads. This shift reflects increasing external nitrogen (N) inputs, and a&gt;50-year legacy of excessive phosphorus (P) and N loading. Phosphorus is effectively retained in legacy-impacted systems, while N may be retained or lost to the atmosphere in gaseous forms (e.g., N-2, NH3, N2O). Biological control on N inputs versus outputs, or the balance between N-2 fixation versus denitrification, favors the latter, especially in lakes undergoing accelerating eutrophication, although denitrification removal efficiency is inhibited by increasing external N loads. Phytoplankton in eutrophic lakes have become more responsive to N inputs relative to P, despite sustained increases in N loading. From a nutrient management perspective, this suggests a need to change the freshwater nutrient limitation and input reduction paradigms; a shift from an exclusive focus on P limitation to a dual N and P co-limitation and management strategy. The recent proliferation of toxic non-N-2-fixing CyanoHABs, and ever-increasing N and P legacy stores, argues for such a strategy if we are to mitigate eutrophication and CyanoHAB expansion globally.</t>
  </si>
  <si>
    <t>[Paerl, Hans W.; Hall, Nathan S.] Univ North Carolina Chapel Hill, Inst Marine Sci, Morehead City, NC 28557 USA; [Paerl, Hans W.] Hohai Univ, Coll Environm, Nanjing 210098, Jiangsu, Peoples R China; [Havens, Karl E.] Univ Florida, Inst Food &amp; Agr Sci, Florida Sea Grant, Gainesville, FL 32611 USA; [Xu, Hai; Zhu, Guangwei; Qin, Boqiang] Chinese Acad Sci, Nanjing Inst Geog &amp; Limnol, Nanjing 210008, Jiangsu, Peoples R China; [McCarthy, Mark J.; Newell, Silvia E.] Wright State Univ, Dept Earth &amp; Environm Sci, Dayton, OH 45435 USA; [Scott, J. Thad] Baylor Univ, Dept Biol, Waco, TX 76798 USA; [Scott, J. Thad] Baylor Univ, Ctr Reservoir &amp; Aquat Syst Res, Waco, TX 76798 USA; [Otten, Timothy G.] Bend Genet, 87 Scripps Dr,Ste 301, Sacramento, CA 95825 USA</t>
  </si>
  <si>
    <t>University of North Carolina; University of North Carolina Chapel Hill; Hohai University; State University System of Florida; University of Florida; Chinese Academy of Sciences; Nanjing Institute of Geography &amp; Limnology, CAS; University System of Ohio; Wright State University Dayton; Baylor University; Baylor University</t>
  </si>
  <si>
    <t>McCarthy, Mark J/E-3071-2015; xu, hai/JEP-5422-2023; Newell, Silvia E/M-4336-2014; Scott, Thad/AAF-7151-2020</t>
  </si>
  <si>
    <t>Scott, Thad/0000-0002-9487-9698; Paerl, Hans/0000-0003-4725-1870</t>
  </si>
  <si>
    <t>National Science Foundation of China [41573076, 41830757, 41671494]; US National Science Foundation [OCE 07269989, 0812913, 0825466, 1840715, CBET 0826819, 1831096]; National Institutes of Health [1P01ES028939-01, 1P01ES028942]; US Department of Agriculture (NRI Project) [00-35101-9981]; US EPA-STAR [R82-5243-010, R82867701]; NOAA/North Carolina Sea Grant Program [R/MER-43, R/MER-47]; NOAA/Ohio Sea Grant Program</t>
  </si>
  <si>
    <t>National Science Foundation of China(National Natural Science Foundation of China (NSFC)); US National Science Foundation(National Science Foundation (NSF)); National Institutes of Health(United States Department of Health &amp; Human ServicesNational Institutes of Health (NIH) - USA); US Department of Agriculture (NRI Project); US EPA-STAR(United States Environmental Protection Agency); NOAA/North Carolina Sea Grant Program(National Oceanic Atmospheric Admin (NOAA) - USA); NOAA/Ohio Sea Grant Program</t>
  </si>
  <si>
    <t>This manuscript is dedicated to coauthor Karl Havens, who passed away during the preparation of this manuscript. We will miss Karl's countless and tireless intellectual and personal contributions to freshwater and estuarine sciences. We appreciate the technical assistance of Felicia Osburn. The authors were supported by the National Science Foundation of China (41573076, 41830757, 41671494), the US National Science Foundation (OCE 07269989, 0812913, 0825466, 1840715, CBET 0826819, and Dimensions in Biodiversity 1831096), The National Institutes of Health (1P01ES028939-01, 1P01ES028942), the US Department of Agriculture (NRI Project 00-35101-9981), US EPA-STAR (Projects R82-5243-010 and R82867701), the NOAA/North Carolina Sea Grant Program (R/MER-43 and R/MER-47), and the NOAA/Ohio Sea Grant Program.</t>
  </si>
  <si>
    <t>SPRINGER</t>
  </si>
  <si>
    <t>DORDRECHT</t>
  </si>
  <si>
    <t>VAN GODEWIJCKSTRAAT 30, 3311 GZ DORDRECHT, NETHERLANDS</t>
  </si>
  <si>
    <t>0018-8158</t>
  </si>
  <si>
    <t>1573-5117</t>
  </si>
  <si>
    <t>Hydrobiologia</t>
  </si>
  <si>
    <t>10.1007/s10750-019-04087-y</t>
  </si>
  <si>
    <t>OCT 2019</t>
  </si>
  <si>
    <t>PE1HT</t>
  </si>
  <si>
    <t>WOS:000493268500003</t>
  </si>
  <si>
    <t>Wang, JJ; Hu, A; Meng, FF; Zhao, WQ; Yang, YF; Soininen, J; Shen, J; Zhou, JZ</t>
  </si>
  <si>
    <t>Wang, Jianjun; Hu, Ang; Meng, Fanfan; Zhao, Wenqian; Yang, Yunfeng; Soininen, Janne; Shen, Ji; Zhou, Jizhong</t>
  </si>
  <si>
    <t>Embracing mountain microbiome and ecosystem functions under global change</t>
  </si>
  <si>
    <t>biodiversity; drivers; ecosystem functions; elevational gradients; global change; manipulated experiments; meta-ecosystems; microorganisms</t>
  </si>
  <si>
    <t>BETA DIVERSITY; ELEVATIONAL GRADIENT; SPECIES-RICHNESS; BACTERIAL COMMUNITIES; CONTRASTING PATTERNS; FUNGAL COMMUNITIES; RAPOPORTS RULE; SOIL BACTERIAL; RANGE OVERLAP; CLIMATE</t>
  </si>
  <si>
    <t>Mountains are pivotal to maintaining habitat heterogeneity, global biodiversity, ecosystem functions and services to humans. They have provided classic model natural systems for plant and animal diversity gradient studies for over 250 years. In the recent decade, the exploration of microorganisms on mountainsides has also achieved substantial progress. Here, we review the literature on microbial diversity across taxonomic groups and ecosystem types on global mountains. Microbial community shows climatic zonation with orderly successions along elevational gradients, which are largely consistent with traditional climatic hypotheses. However, elevational patterns are complicated for species richness without general rules in terrestrial and aquatic environments and are driven mainly by deterministic processes caused by abiotic and biotic factors. We see a major shift from documenting patterns of biodiversity towards identifying the mechanisms that shape microbial biogeographical patterns and how these patterns vary under global change by the inclusion of novel ecological theories, frameworks and approaches. We thus propose key questions and cutting-edge perspectives to advance future research in mountain microbial biogeography by focusing on biodiversity hypotheses, incorporating meta-ecosystem framework and novel key drivers, adapting recently developed approaches in trait-based ecology and manipulative field experiments, disentangling biodiversity-ecosystem functioning relationships and finally modelling and predicting their global change responses.</t>
  </si>
  <si>
    <t>[Wang, Jianjun; Hu, Ang; Meng, Fanfan; Zhao, Wenqian] Chinese Acad Sci, State Key Lab Lake Sci &amp; Environm, Nanjing Inst Geog &amp; Limnol, Nanjing 210008, Peoples R China; [Wang, Jianjun; Meng, Fanfan; Zhao, Wenqian] Univ Chinese Acad Sci, Beijing 100049, Peoples R China; [Hu, Ang] Hunan Agr Univ, Coll Resources &amp; Environm, Changsha 410128, Peoples R China; [Yang, Yunfeng] Tsinghua Univ, Sch Environm, State Key Joint Lab Environm Simulat &amp; Pollut Con, Beijing 100084, Peoples R China; [Soininen, Janne] Univ Helsinki, Dept Geosci &amp; Geog, FIN-00014 Helsinki, Finland; [Shen, Ji] Nanjing Univ, Sch Geog &amp; Ocean Sci, Nanjing 210023, Peoples R China; [Zhou, Jizhong] Univ Oklahoma, Inst Environm Genom, Norman, OK 73019 USA; [Zhou, Jizhong] Univ Oklahoma, Dept Microbiol &amp; Plant Biol, Norman, OK 73019 USA; [Zhou, Jizhong] Lawrence Berkeley Natl Lab, Earth &amp; Environm Sci, Berkeley, CA 94720 USA</t>
  </si>
  <si>
    <t>Chinese Academy of Sciences; Nanjing Institute of Geography &amp; Limnology, CAS; Chinese Academy of Sciences; University of Chinese Academy of Sciences, CAS; Hunan Agricultural University; Tsinghua University; University of Helsinki; Nanjing University; University of Oklahoma System; University of Oklahoma - Norman; University of Oklahoma System; University of Oklahoma - Norman; United States Department of Energy (DOE); Lawrence Berkeley National Laboratory</t>
  </si>
  <si>
    <t>Wang, JJ (通讯作者)，Chinese Acad Sci, State Key Lab Lake Sci &amp; Environm, Nanjing Inst Geog &amp; Limnol, Nanjing 210008, Peoples R China.;Wang, JJ (通讯作者)，Univ Chinese Acad Sci, Beijing 100049, Peoples R China.</t>
  </si>
  <si>
    <t>jjwang@niglas.ac.cn</t>
  </si>
  <si>
    <t>wang, jianjun/A-1704-2012; Zhou, Jizhong/ACC-8029-2022; Soininen, Janne/A-4205-2008; Yang, Yunfeng/H-9853-2013</t>
  </si>
  <si>
    <t>Zhou, Jizhong/0000-0003-2014-0564; Wang, Jianjun/0000-0001-7039-7136; Hu, Ang/0000-0002-5755-2442; Yang, Yunfeng/0000-0001-8274-6196; Meng, Fanfan/0000-0001-5718-1621; Soininen, Janne/0000-0002-8583-3137</t>
  </si>
  <si>
    <t>National Natural Science Foundation of China [42077052, 41825016, 41871048, 91851117]; Second Tibetan Plateau Scientific Expedition and Research Program [2019QZKK0503]; Research Program of Sino-Africa Joint Research Center, Chinese Academy of Sciences [151542KYSB20210007]; National Key Research and Development Program of China [2017YFA0605203, 2019YFA0607100]; CAS Key Research Program of Frontier Sciences [QYZDB-SSW-DQC043]; National Geographic (Air and Water Conservation Fund) [GEFC12-14]; NIGLAS</t>
  </si>
  <si>
    <t>National Natural Science Foundation of China(National Natural Science Foundation of China (NSFC)); Second Tibetan Plateau Scientific Expedition and Research Program; Research Program of Sino-Africa Joint Research Center, Chinese Academy of Sciences; National Key Research and Development Program of China; CAS Key Research Program of Frontier Sciences; National Geographic (Air and Water Conservation Fund)(National Geographic Society); NIGLAS</t>
  </si>
  <si>
    <t>This study was supported by the National Natural Science Foundation of China (91851117), the Second Tibetan Plateau Scientific Expedition and Research Program (2019QZKK0503), the Research Program of Sino-Africa Joint Research Center, Chinese Academy of Sciences (151542KYSB20210007), the National Key Research and Development Program of China (2017YFA0605203, 2019YFA0607100), CAS Key Research Program of Frontier Sciences (QYZDB-SSW-DQC043) and National Natural Science Foundation of China (42077052, 41825016 and 41871048). We thank Holly Slater and Francis Martin for the kind review invitation, Jianjun Wang's group members for data collection, and numerous authors with relevant literature that could not be cited in the main text due to word limitation. JW especially appreciates Zhisheng An, Jizheng He, Qinglong Wu, Haiyan Chu, Xiangzhen Li, Gengxin Zhang, Yuan Ge, Yongqin Liu, Congcong Shen, Yu Luo and Zhongmin Dai for valuable comments, Zijian Wang for fund notice, and the NIGLAS and National Geographic (GEFC12-14, Air and Water Conservation Fund) for seed funds to initiate his past decade mountain studies.</t>
  </si>
  <si>
    <t>0028-646X</t>
  </si>
  <si>
    <t>1469-8137</t>
  </si>
  <si>
    <t>NEW PHYTOL</t>
  </si>
  <si>
    <t>New Phytol.</t>
  </si>
  <si>
    <t>10.1111/nph.18051</t>
  </si>
  <si>
    <t>MAR 2022</t>
  </si>
  <si>
    <t>Plant Sciences</t>
  </si>
  <si>
    <t>1K5LQ</t>
  </si>
  <si>
    <t>WOS:000771917600001</t>
  </si>
  <si>
    <t>Mouw, CB; Greb, S; Aurin, D; DiGiacomo, PM; Lee, Z; Twardowski, M; Binding, C; Hu, CM; Ma, RH; Moore, T; Moses, W; Craig, SE</t>
  </si>
  <si>
    <t>Mouw, Colleen B.; Greb, Steven; Aurin, Dirk; DiGiacomo, Paul M.; Lee, Zhongping; Twardowski, Michael; Binding, Caren; Hu, Chuanmin; Ma, Ronghua; Moore, Timothy; Moses, Wesley; Craig, Susanne E.</t>
  </si>
  <si>
    <t>Aquatic color radiometry remote sensing of coastal and inland waters: Challenges and recommendations for future satellite missions</t>
  </si>
  <si>
    <t>Remote sensing; Optics; Coastal oceanography; Limnology; Water quality</t>
  </si>
  <si>
    <t>INHERENT OPTICAL-PROPERTIES; DISSOLVED ORGANIC-MATTER; INDUCED CHLOROPHYLL FLUORESCENCE; SITU PHYTOPLANKTON ABSORPTION; OCEAN COLOR; CYANOBACTERIAL BLOOMS; LEAVING RADIANCE; ATMOSPHERIC CORRECTION; SHALLOW WATERS; TURBID WATERS</t>
  </si>
  <si>
    <t>Aquatic color radiometry remote sensing of coastal and inland water bodies is of great interest to a wide variety of research, management, and commercial entities as well as the general public. However, most current satellite radiometers were primarily designed for observing the global ocean and not necessarily for observing coastal and inland waters. Therefore, deriving coastal and inland aquatic applications from existing sensors is challenging. We describe the current and desired state of the science and highlight unresolved issues in four fundamental elements of aquatic satellite remote sensing namely, mission capability, in situ observations, algorithm development, and operational capacity. We discuss solutions, future plans, and recommendations that directly affect the science and societal impact of future missions with capability for observing coastal and inland aquatic systems. (C) 2015 Elsevier Inc. All rights reserved.</t>
  </si>
  <si>
    <t>[Mouw, Colleen B.] Michigan Technol Univ, Houghton, MI 49931 USA; [Greb, Steven] Wisconsin Dept Nat Resources, Madison, WI 53716 USA; [Aurin, Dirk] NASA Goddard Space Flight Ctr, Sci Syst &amp; Applicat, Greenbelt, MD 20771 USA; [DiGiacomo, Paul M.] NOAA NESDIS Ctr Satellite Applicat &amp; Res, College Pk, MD 20740 USA; [Lee, Zhongping] Univ Massachusetts, Boston, MA 02125 USA; [Twardowski, Michael] WETLabs Inc, Narragansett, RI 02882 USA; [Binding, Caren] Environm Canada, Burlington, ON L7R 4A6, Canada; [Hu, Chuanmin] Univ S Florida, Coll Marine Sci, St Petersburg, FL USA; [Ma, Ronghua] Chinese Acad Sci, Nanjing Inst Geog &amp; Limnol, Nanjing 210008, Jiangsu, Peoples R China; [Moses, Wesley] Naval Res Lab, Durham, NH 03824 USA; [Craig, Susanne E.] Dalhousie Univ, Dept Oceanog, Halifax, NS B3H 4R2, Canada</t>
  </si>
  <si>
    <t>Michigan Technological University; National Aeronautics &amp; Space Administration (NASA); NASA Goddard Space Flight Center; National Oceanic Atmospheric Admin (NOAA) - USA; University of Massachusetts System; University of Massachusetts Boston; Environment &amp; Climate Change Canada; State University System of Florida; University of South Florida; Chinese Academy of Sciences; Nanjing Institute of Geography &amp; Limnology, CAS; United States Department of Defense; United States Navy; Naval Research Laboratory; Dalhousie University</t>
  </si>
  <si>
    <t>Mouw, CB (通讯作者)，Michigan Technol Univ, 1400 Townsend Dr, Houghton, MI 49931 USA.</t>
  </si>
  <si>
    <t>cbmouw@mtu.edu; Steven.Greb@Wisconsin.gov; dirka.aurin@nasa.gov; paul.digiacomo@noaa.gov; zhongping.lee@umb.edu; mtwardo@wetlabs.com; Caren.Binding@ec.gc.ca; huc@usf.edu; rhma@niglas.ac.cn; timothy.moore@unh.edu; wesley.moses@nrl.navy.mil; susanne.craig@dal.ca</t>
  </si>
  <si>
    <t>Moses, Wesley/FVK-3856-2022; DiGiacomo, Paul/F-5584-2010; aurin, dirk/E-1597-2013; ma, rong/GVU-3096-2022; Hu, Chuanmin/AAB-9604-2021; Mouw, Colleen/M-4431-2015</t>
  </si>
  <si>
    <t>Hu, Chuanmin/0000-0003-3949-6560; Mouw, Colleen/0000-0003-2516-1882; Aurin, Dirk/0000-0001-5340-9318; Moses, Wesley/0000-0003-3551-6093</t>
  </si>
  <si>
    <t>National Aeronautics and Space Administration [NNX12AJ07G, NNX14AB80G]</t>
  </si>
  <si>
    <t>National Aeronautics and Space Administration(National Aeronautics &amp; Space Administration (NASA))</t>
  </si>
  <si>
    <t>Financial support for this effort was provided by the National Aeronautics and Space Administration (NNX12AJ07G and NNX14AB80G). The ideas, views and recommendations presented in this article were developed from the contributions of all participants of the Workshop for Remote Sensing of Coastal and Inland Waters held on June 20-22, 2012 in Madison, Wisconsin (Mouw &amp; Greb, 2012). The comments from Marvin Bauer and four anonymous reviewers greatly improved the manuscript. The contents of this article are solely the opinions of the authors and do not constitute a statement of policy, decision, or position on behalf of the National Oceanic and Atmospheric Administration (NOAA) or the U.S. Government. This is contribution number 6 of Great Lakes Research Center at Michigan Technological University.</t>
  </si>
  <si>
    <t>10.1016/j.rse.2015.02.001</t>
  </si>
  <si>
    <t>CE2KO</t>
  </si>
  <si>
    <t>WOS:000351644700002</t>
  </si>
  <si>
    <t>Wang, JD; Walter, BA; Yao, FF; Song, CQ; Ding, M; Maroof, A; Zhu, JY; Fan, CY; McAlister, JM; Sikder, S; Sheng, YW; Allen, GH; Crétaux, JF; Wada, Y</t>
  </si>
  <si>
    <t>Wang, Jida; Walter, Blake A.; Yao, Fangfang; Song, Chunqiao; Ding, Meng; Maroof, Abu Sayeed; Zhu, Jingying; Fan, Chenyu; McAlister, Jordan M.; Sikder, Safat; Sheng, Yongwei; Allen, George H.; Cretaux, Jean-Francois; Wada, Yoshihide</t>
  </si>
  <si>
    <t>GeoDAR: georeferenced global dams and reservoirs dataset for bridging attributes and geolocations</t>
  </si>
  <si>
    <t>EARTH SYSTEM SCIENCE DATA</t>
  </si>
  <si>
    <t>Article; Data Paper</t>
  </si>
  <si>
    <t>SURFACE-WATER; TIME-SERIES; STORAGE; IMPACT; LAKE</t>
  </si>
  <si>
    <t>Dams and reservoirs are among the most widespread human-made infrastructures on Earth. Despite their societal and environmental significance, spatial inventories of dams and reservoirs, even for the large ones, are insufficient. A dilemma of the existing georeferenced dam datasets is the polarized focus on either dam quantity and spatial coverage (e.g., GlObal geOreferenced Database of Dams, GOODD) or detailed attributes for a limited dam quantity or region (e.g., GRanD (Global Reservoir and Dam database) and national inventories). One of the most comprehensive datasets, the World Register of Dams (WRD), maintained by the International Commission on Large Dams (ICOLD), documents nearly 60 000 dams with an extensive suite of attributes. Unfortunately, the WRD records provide no geographic coordinates, limiting the benefits of their attributes for spatially explicit applications. To bridge the gap between attribute accessibility and spatial explicitness, we introduce the Georeferenced global Dams And Reservoirs (GeoDAR) dataset, created by utilizing the Google Maps geocoding application programming interface (API) and multi-source inventories. We release GeoDAR in two successive versions (v1.0 and v1.1) at https://doi.org/10.5281/zenodo.6163413 (Wang et al., 2022). GeoDAR v1.0 holds 22 560 dam points georeferenced from the WRD, whereas v1.1 consists of (a) 24 783 dam points after a harmonization between GeoDAR v1.0 and GRanD v1.3 and (b) 21 515 reservoir polygons retrieved from high-resolution water masks based on a one-to-one relationship between dams and reservoirs. Due to geocoding challenges, GeoDAR spatially resolved similar to 40% of the records in the WRD, which, however, comprise over 90% of the total reservoir area, catchment area, and reservoir storage capacity. GeoDAR does not release the proprietary WRD attributes, but upon individual user requests we may provide assistance in associating GeoDAR spatial features with the WRD attribute information that users have acquired from ICOLD. Despite this limit, GeoDAR, with a dam quantity triple that of GRanD, significantly enhances the spatial details of smaller but more widespread dams and reservoirs and complements other existing global dam inventories. Along with its extended attribute accessibility, GeoDAR is expected to benefit a broad range of applications in hydrologic modeling, water resource management, ecosystem health, and energy planning.</t>
  </si>
  <si>
    <t>[Wang, Jida; Walter, Blake A.; Ding, Meng; Maroof, Abu Sayeed; Sikder, Safat] Kansas State Univ, Dept Geog &amp; Geospatial Sci, Manhattan, KS 66506 USA; [Yao, Fangfang] Univ Colorado Boulder, Cooperat Inst Res Environm Sci CIRES, Boulder, CO USA; [Song, Chunqiao; Zhu, Jingying; Fan, Chenyu] Chinese Acad Sci, Nanjing Inst Geog &amp; Limnol, Nanjing, Peoples R China; [McAlister, Jordan M.] Oklahoma State Univ, Dept Geog, Stillwater, OK 74078 USA; [Sheng, Yongwei] Univ Calif Los Angeles, Dept Geog, Los Angeles, CA 90024 USA; [Allen, George H.] Texas A&amp;M Univ, Dept Geog, College Stn, TX USA; [Cretaux, Jean-Francois] Ctr Natl Etud Spatiales CNES, Lab Etud Geophys Oceanog Spatiales LEGOS, Toulouse, France; [Wada, Yoshihide] Int Inst Appl Syst Anal IIASA, Laxenburg, Austria</t>
  </si>
  <si>
    <t>Kansas State University; University of Colorado System; University of Colorado Boulder; Chinese Academy of Sciences; Nanjing Institute of Geography &amp; Limnology, CAS; Oklahoma State University System; Oklahoma State University - Stillwater; University of California System; University of California Los Angeles; Texas A&amp;M University System; Texas A&amp;M University College Station; Universite de Toulouse; Universite Toulouse III - Paul Sabatier; International Institute for Applied Systems Analysis (IIASA)</t>
  </si>
  <si>
    <t>Wang, JD (通讯作者)，Kansas State Univ, Dept Geog &amp; Geospatial Sci, Manhattan, KS 66506 USA.</t>
  </si>
  <si>
    <t>jidawang@ksu.edu</t>
  </si>
  <si>
    <t>Wang, Jida/AGH-0464-2022; Yao, Fangfang/O-5320-2019; Sheng, Yongwei/HNP-7933-2023; Allen, George/HTN-6029-2023</t>
  </si>
  <si>
    <t>Wang, Jida/0000-0003-3548-8918; Yao, Fangfang/0000-0002-5382-6522; Sikder, Md Safat/0000-0002-1910-1800</t>
  </si>
  <si>
    <t>NASA Surface Water and Ocean Topography (SWOT) grant [80NSSC20K1143]</t>
  </si>
  <si>
    <t>NASA Surface Water and Ocean Topography (SWOT) grant</t>
  </si>
  <si>
    <t>This research has been supported by the NASA Surface Water and Ocean Topography (SWOT) grant (grant no. 80NSSC20K1143).</t>
  </si>
  <si>
    <t>COPERNICUS GESELLSCHAFT MBH</t>
  </si>
  <si>
    <t>GOTTINGEN</t>
  </si>
  <si>
    <t>BAHNHOFSALLEE 1E, GOTTINGEN, 37081, GERMANY</t>
  </si>
  <si>
    <t>1866-3508</t>
  </si>
  <si>
    <t>1866-3516</t>
  </si>
  <si>
    <t>EARTH SYST SCI DATA</t>
  </si>
  <si>
    <t>Earth Syst. Sci. Data</t>
  </si>
  <si>
    <t>APR 21</t>
  </si>
  <si>
    <t>10.5194/essd-14-1869-2022</t>
  </si>
  <si>
    <t>Geosciences, Multidisciplinary; Meteorology &amp; Atmospheric Sciences</t>
  </si>
  <si>
    <t>Geology; Meteorology &amp; Atmospheric Sciences</t>
  </si>
  <si>
    <t>0P5ES</t>
  </si>
  <si>
    <t>gold, Green Submitted, Green Accepted</t>
  </si>
  <si>
    <t>WOS:000784244000001</t>
  </si>
  <si>
    <t>Qin, BQ; Zhou, J; Elser, JJ; Gardner, WS; Deng, JM; Brookes, JD</t>
  </si>
  <si>
    <t>Qin, Boqiang; Zhou, Jian; Elser, James J.; Gardner, Wayne S.; Deng, Jianming; Brookes, Justin D.</t>
  </si>
  <si>
    <t>Water Depth Underpins the Relative Roles and Fates of Nitrogen and Phosphorus in Lakes</t>
  </si>
  <si>
    <t>EUTROPHICATION; DENITRIFICATION; SEDIMENT; QUALITY; DEFICIENCY; LIMITATION; MARINE</t>
  </si>
  <si>
    <t>Eutrophication mitigation is an ongoing priority for aquatic ecosystems. However, the current eutrophication control strategies (phosphorus (P) and/or nitrogen (N)) are guided mainly by nutrient addition experiments in small waters without encompassing all in-lake biogeochemical processes that are associated largely with lake morphological characteristics. Here, we use a global lake data set (573 lakes) to show that the relative roles of N vs P in affecting eutrophication are underpinned by water depth. Mean depth and maximum depth relative to mixing depth were used to distinguish shallow (mixing depth &gt; maximum depth), deep (mixing depth &lt; mean depth), and transitional (mean depth &lt;= mixing depth &lt;= maximum depth) lakes in this study. TN/TP ratio (by mass) was used as an indicator of potential lake nutrient limitation, i.e., N only limitation if N/P &lt;= 9, N + P colimitation if 9 &lt;= N/P &lt; 22.6, and P only limitation if N/P &gt;= 22.6. The results show that eutrophication is favored in shallow lakes, frequently (66.2%) with N limitation while P limitation predominated (94.4%) in most lakes but especially in deep ones. The importance of N limitation increases but P limitation decreases with lake trophic status while N and P colimitation occurs primarily (59.4%) in eutrophic lakes. These results demonstrate that phosphorus reduction can mitigate eutrophication in most large lakes but a dual N and P reduction may be needed in eutrophic lakes, especially in shallow ones (or bays). Our analysis helps clarify the long debate over whether N, P, or both control primary production. While these results imply that more resources be invested in nitrogen management, given the high costs of nitrogen pollution reduction, more comprehensive results from carefully designed experiments at different scales are needed to further verify this modification of the existing eutrophication mitigation paradigm.</t>
  </si>
  <si>
    <t>[Qin, Boqiang; Zhou, Jian; Deng, Jianming] Chinese Acad Sci, Nanjing Inst Geog &amp; Limnol, State Key Lab Lake Sci &amp; Environm, Nanjing 210008, Peoples R China; [Qin, Boqiang] Nanjing Univ, Sch Geog &amp; Ocean Sci, Nanjing 210023, Peoples R China; [Elser, James J.] Univ Montana, Flathead Lake Biol Stn, Polson, MT 59860 USA; [Elser, James J.] Arizona State Univ, Sch Life Sci, Tempe, AZ 85287 USA; [Elser, James J.] Arizona State Univ, Sch Sustainabil, Tempe, AZ 85287 USA; [Gardner, Wayne S.] Univ Texas Austin, Marine Sci Inst, Port Aransas, TX 78373 USA; [Brookes, Justin D.] Univ Adelaide, Water Res Ctr, Sch Biol Sci, Adelaide, SA 5005, Australia</t>
  </si>
  <si>
    <t>Chinese Academy of Sciences; Nanjing Institute of Geography &amp; Limnology, CAS; Nanjing University; University of Montana System; University of Montana; Arizona State University; Arizona State University-Tempe; Arizona State University; Arizona State University-Tempe; University of Texas System; University of Texas Austin; University of Adelaide</t>
  </si>
  <si>
    <t>Qin, BQ (通讯作者)，Chinese Acad Sci, Nanjing Inst Geog &amp; Limnol, State Key Lab Lake Sci &amp; Environm, Nanjing 210008, Peoples R China.;Qin, BQ (通讯作者)，Nanjing Univ, Sch Geog &amp; Ocean Sci, Nanjing 210023, Peoples R China.</t>
  </si>
  <si>
    <t>Zhou, Jian/HHS-9262-2022; Elser, James/A-7082-2008; Brookes, Justin D/G-4270-2013; Deng, Jianming/AAN-2998-2020</t>
  </si>
  <si>
    <t>Deng, Jianming/0000-0003-2432-6307; Brookes, JUSTIN/0000-0001-8408-9142; Qin, Boqiang/0000-0003-3977-4903</t>
  </si>
  <si>
    <t>National Natural Science Foundations of China [41621002, 41790423]; Key Research Program of Frontier Sciences of the Chinese Academy of Sciences [QYZDJ-SSW-DQC008]</t>
  </si>
  <si>
    <t>National Natural Science Foundations of China(National Natural Science Foundation of China (NSFC)); Key Research Program of Frontier Sciences of the Chinese Academy of Sciences</t>
  </si>
  <si>
    <t>We are grateful to Hans W. Paerl, Steven Wilhelm, David Hamilton, and Mark McCarthy for helpful comments and English editing. We thank Yifan Xu, Kai Peng, Liang Li, Lin Zhu, and Xiaoqian Mo for database construction. We appreciate very constructive comments given by three anonymous reviewers. This research was supported by the National Natural Science Foundations of China (41621002, 41790423) and the Key Research Program of Frontier Sciences of the Chinese Academy of Sciences (QYZDJ-SSW-DQC008).</t>
  </si>
  <si>
    <t>MAR 17</t>
  </si>
  <si>
    <t>10.1021/acs.est.9b05858</t>
  </si>
  <si>
    <t>LE0LO</t>
  </si>
  <si>
    <t>WOS:000526416600014</t>
  </si>
  <si>
    <t>Liu, ZY; Wen, XY; Brady, EC; Otto-Bliesner, B; Yu, G; Lu, HY; Cheng, H; Wang, YJ; Zheng, WP; Ding, YH; Edwards, RL; Cheng, J; Liu, W; Yang, H</t>
  </si>
  <si>
    <t>Liu, Zhengyu; Wen, Xinyu; Brady, E. C.; Otto-Bliesner, B.; Yu, Ge; Lu, Huayu; Cheng, Hai; Wang, Yongjin; Zheng, Weipeng; Ding, Yihui; Edwards, R. L.; Cheng, Jun; Liu, Wei; Yang, Hao</t>
  </si>
  <si>
    <t>Chinese cave records and the East Asia Summer Monsoon</t>
  </si>
  <si>
    <t>QUATERNARY SCIENCE REVIEWS</t>
  </si>
  <si>
    <t>East Asia summer monsoon; Oxygen isotope; Climate modeling; Isotope modeling</t>
  </si>
  <si>
    <t>HIGH-RESOLUTION; INDIAN MONSOON; LAST DEGLACIATION; OXYGEN ISOTOPES; DONGGE CAVE; HOLOCENE; VARIABILITY; CLIMATE; PRECIPITATION; STALAGMITE</t>
  </si>
  <si>
    <t>Speleothem records in southeastern China provide key evidence for past environmental changes. However, the climatic interpretation of these proxies has remained a great controversy. Earlier work interprets the cave delta 18O signal associated with regional rainfall of the East Asia Summer Monsoon (EASM) or monsoon rainfall upstream of China. Recent isotope modeling supports the latter but show little correspondence between the precipitation delta 18O and rainfall in China. Here, we examine the evolution of the climate and precipitation delta 18O for the last 21,000 years in models and observations. Recognizing the regional difference of the EASM rainfall, we propose an interpretation of the Chinese delta 18O record that reconciles its representativeness of EASM and its driving mechanism of upstream depletion. The delta 18O records do represent the intensity of the EASM system. The monsoon intensity is best characterized by enhanced southerly monsoon winds, which correlate strongly with negative delta 18O over China and enhanced monsoon rainfall in northern China, as well as the continental scale Asian monsoon rainfall response in the upstream regions. (C) 2013 Elsevier Ltd. All rights reserved.</t>
  </si>
  <si>
    <t>[Liu, Zhengyu; Wen, Xinyu] Peking Univ, Sch Phys, Lab Climate Ocean &amp; Atmospher Studies, Beijing 100871, Peoples R China; [Liu, Zhengyu; Liu, Wei] Univ Wisconsin, Ctr Climat Res, Madison, WI 53706 USA; [Brady, E. C.; Otto-Bliesner, B.] Natl Ctr Atmospher Res, Climate &amp; Global Dynam Div, Boulder, CO 80307 USA; [Yu, Ge] Chinese Acad Sci, Nanjing Inst Geog &amp; Limnol, State Key Lab Lake Sci &amp; Environm, Nanjing 210008, Peoples R China; [Lu, Huayu] Nanjing Univ, Inst Climate &amp; Global Change Res, Sch Geog &amp; Oceanog Sci, Nanjing 210093, Jiangsu, Peoples R China; [Cheng, Hai] Xi An Jiao Tong Univ, Inst Global Environm Change, Xian 710049, Peoples R China; [Cheng, Hai; Edwards, R. L.] Univ Minnesota, Dept Earth Sci, Minneapolis, MN 55455 USA; [Wang, Yongjin] Nanjing Normal Univ, Coll Geog Sci, Nanjing 210097, Jiangsu, Peoples R China; [Zheng, Weipeng] Chinese Acad Sci, Inst Atmospher Phys, State Key Lab Numer Modeling Atmospher Sci &amp; Geop, Beijing 100029, Peoples R China; [Ding, Yihui] China Meteorol Adm, Lab Climate Studies, Beijing 100081, Peoples R China; [Cheng, Jun] Nanjing Univ Informat Sci &amp; Technol, Coll Oceanog, Nanjing 210044, Jiangsu, Peoples R China; [Yang, Hao] Nanjing Univ Informat Sci &amp; Technol, Key Lab Meteorol Disaster, Nanjing 210044, Jiangsu, Peoples R China</t>
  </si>
  <si>
    <t>Peking University; University of Wisconsin System; University of Wisconsin Madison; National Center Atmospheric Research (NCAR) - USA; Chinese Academy of Sciences; Nanjing Institute of Geography &amp; Limnology, CAS; Nanjing University; Xi'an Jiaotong University; University of Minnesota System; University of Minnesota Twin Cities; Nanjing Normal University; Chinese Academy of Sciences; Institute of Atmospheric Physics, CAS; China Meteorological Administration; Nanjing University of Information Science &amp; Technology; Nanjing University of Information Science &amp; Technology</t>
  </si>
  <si>
    <t>Liu, ZY (通讯作者)，Univ Wisconsin, Ctr Climat Res, 1225 W Dayton St, Madison, WI 53706 USA.</t>
  </si>
  <si>
    <t>zliu3@wisc.edu</t>
  </si>
  <si>
    <t>Edwards, R. Lawrence/I-3124-2014; CHENG, HAI/H-3413-2017; Otto-Bliesner, Bette/AAY-7691-2020; Li, Yan/JUU-5189-2023; long, wang/KGM-0871-2024; ZHENG, Weipeng/O-7492-2019; Ge, Yulin/D-9060-2019; Cheng, Jun/G-4625-2013; Edwards, Richard/JAX-3732-2023</t>
  </si>
  <si>
    <t>CHENG, HAI/0000-0002-5305-9458; ZHENG, Weipeng/0000-0003-1968-197X; Ge, Yulin/0000-0002-2320-6031; Cheng, Jun/0000-0003-0168-1410</t>
  </si>
  <si>
    <t>CAS/SAFEA International Project [KZZD-EW-TZ-08, NSFC41230524, NSFC40921120406]; US NSF; DOE; [NSFC41130105]; Directorate For Geosciences; Division Of Earth Sciences [1211299] Funding Source: National Science Foundation; Div Atmospheric &amp; Geospace Sciences; Directorate For Geosciences [1103403] Funding Source: National Science Foundation</t>
  </si>
  <si>
    <t>CAS/SAFEA International Project; US NSF(National Science Foundation (NSF)); DOE(United States Department of Energy (DOE)); ; Directorate For Geosciences; Division Of Earth Sciences(National Science Foundation (NSF)NSF - Directorate for Geosciences (GEO)); Div Atmospheric &amp; Geospace Sciences; Directorate For Geosciences(National Science Foundation (NSF)NSF - Directorate for Geosciences (GEO))</t>
  </si>
  <si>
    <t>The authors would like to thank the helpful discussions with Drs. D. Battisti, Ming Tan, Shaowu Wang and Zhishen An. This research is funded by NSFC41130105, CAS/SAFEA International Project (KZZD-EW-TZ-08), NSFC41230524, NSFC40921120406 and US NSF and DOE. The computation is carried out at Oak Ridge National Lab and the NCAR supercomputing facility. This paper is CCR contribution 1162.</t>
  </si>
  <si>
    <t>0277-3791</t>
  </si>
  <si>
    <t>QUATERNARY SCI REV</t>
  </si>
  <si>
    <t>Quat. Sci. Rev.</t>
  </si>
  <si>
    <t>JAN 1</t>
  </si>
  <si>
    <t>10.1016/j.quascirev.2013.10.021</t>
  </si>
  <si>
    <t>Geography, Physical; Geosciences, Multidisciplinary</t>
  </si>
  <si>
    <t>Physical Geography; Geology</t>
  </si>
  <si>
    <t>AB3EF</t>
  </si>
  <si>
    <t>WOS:000331673400010</t>
  </si>
  <si>
    <t>Hu, A; Choi, M; Tanentzap, AJ; Liu, JF; Jang, KS; Lennon, JT; Liu, YQ; Soininen, J; Lu, XC; Zhang, YL; Shen, J; Wang, JJ</t>
  </si>
  <si>
    <t>Hu, Ang; Choi, Mira; Tanentzap, Andrew J.; Liu, Jinfu; Jang, Kyoung-Soon; Lennon, Jay T.; Liu, Yongqin; Soininen, Janne; Lu, Xiancai; Zhang, Yunlin; Shen, Ji; Wang, Jianjun</t>
  </si>
  <si>
    <t>Ecological networks of dissolved organic matter and microorganisms under global change</t>
  </si>
  <si>
    <t>NATURE COMMUNICATIONS</t>
  </si>
  <si>
    <t>FORMULA ASSIGNMENT; MASS-SPECTRA; CARBON; PHYTOPLANKTON; PERSISTENCE; MARINE; EUTROPHICATION; DEGRADATION</t>
  </si>
  <si>
    <t>Microbes regulate the composition and turnover of organic matter. Here we developed a framework called Energy-Diversity-Trait integrative Analysis to quantify how dissolved organic matter and microbes interact along global change drivers of temperature and nutrient enrichment. Negative and positive interactions suggest decomposition and production processes of organic matter, respectively. We applied this framework to manipulative field experiments on mountainsides in subarctic and subtropical climates. In both climates, negative interactions of bipartite networks were more specialized than positive interactions, showing fewer interactions between chemical molecules and bacterial taxa. Nutrient enrichment promoted specialization of positive interactions, but decreased specialization of negative interactions, indicating that organic matter was more vulnerable to decomposition by a greater range of bacteria, particularly at warmer temperatures in the subtropical climate. These two global change drivers influenced specialization of negative interactions most strongly via molecular traits, while molecular traits and bacterial diversity similarly affected specialization of positive interactions. Microbes are intimately linked with the fate of organic matter. Here the authors develop an ecological network framework and show how microbes and dissolved organic matter interact along global change drivers of temperature and nutrient enrichment via manipulative field experiments on mountains.</t>
  </si>
  <si>
    <t>[Hu, Ang; Zhang, Yunlin; Wang, Jianjun] Chinese Acad Sci, Nanjing Inst Geog &amp; Limnol, State Key Lab Lake Sci &amp; Environm, Nanjing 210008, Peoples R China; [Hu, Ang] Hunan Agr Univ, Coll Resources &amp; Environm, Changsha 410128, Peoples R China; [Choi, Mira; Jang, Kyoung-Soon] Korea Basic Sci Inst, Bio Chem Anal Team, Cheongju 28119, South Korea; [Tanentzap, Andrew J.] Univ Cambridge, Dept Plant Sci, Ecosyst &amp; Global Change Grp, Cambridge CB2 3EA, England; [Liu, Jinfu] Nanchang Inst Technol, Nanchang 330099, Jiangxi, Peoples R China; [Lennon, Jay T.] Indiana Univ, Dept Biol, Bloomington, IN 47405 USA; [Liu, Yongqin] Lanzhou Univ, Ctr Pan Pole Environm 3, Lanzhou 730000, Peoples R China; [Liu, Yongqin] Chinese Acad Sci, Inst Tibetan Plateau Res, State Key Lab Tibetan Plateau Earth Syst Resource, Beijing 100101, Peoples R China; [Soininen, Janne] Univ Helsinki, Dept Geosci &amp; Geog, FIN-00014 Helsinki, Finland; [Lu, Xiancai] Nanjing Univ, Sch Earth Sci &amp; Engn, State Key Lab Mineral Deposits Res, Nanjing 210093, Peoples R China; [Shen, Ji] Nanjing Univ, Sch Geog &amp; Ocean Sci, Nanjing 210023, Peoples R China; [Wang, Jianjun] Univ Chinese Acad Sci, Beijing 100049, Peoples R China</t>
  </si>
  <si>
    <t>Chinese Academy of Sciences; Nanjing Institute of Geography &amp; Limnology, CAS; Hunan Agricultural University; Korea Basic Science Institute (KBSI); University of Cambridge; Nanchang Institute Technology; Indiana University System; Indiana University Bloomington; Lanzhou University; Chinese Academy of Sciences; Institute of Tibetan Plateau Research, CAS; University of Helsinki; Nanjing University; Nanjing University; Chinese Academy of Sciences; University of Chinese Academy of Sciences, CAS</t>
  </si>
  <si>
    <t>Wang, JJ (通讯作者)，Chinese Acad Sci, Nanjing Inst Geog &amp; Limnol, State Key Lab Lake Sci &amp; Environm, Nanjing 210008, Peoples R China.;Wang, JJ (通讯作者)，Univ Chinese Acad Sci, Beijing 100049, Peoples R China.</t>
  </si>
  <si>
    <t>Lu, Xiancai/F-3871-2012; Soininen, Janne/A-4205-2008; Lennon, Jay T./ABE-6120-2020</t>
  </si>
  <si>
    <t>Lennon, Jay T./0000-0003-3126-6111; Soininen, Janne/0000-0002-8583-3137; Jang, Kyoung-Soon/0000-0001-5451-5788; Hu, Ang/0000-0002-5755-2442</t>
  </si>
  <si>
    <t>National Natural Science Foundation of China [91851117, 42077052, 41871048, 41273088]; National Key Research and Development Program of China [2017YFA0605203]; CAS Key Research Program of Frontier Sciences [QYZDB-SSW-DQC043]; Independent Scientific Project of Jiangsu Provincial Academy of Environmental Sciences [C21047]; Research Program of Sino-Africa Joint Research Center, Chinese Academy of Sciences [151542KYSB20210007]; National Research Foundation of Korea (NRF) - Ministry of Science and ICT (MSIT) [NRF-2021M1A5A1075510]; KBSI [C140440]; H2020 ERC Grant [sEEIngDOM 804673]; National Science Foundation [DEB-1442246, 1934554]; US Army Research Office [W911NF-14-1-0411]; National Aeronautics and Space Administration [80NSSC20K0618]; Ministry of Science and ICT (MSIT); Division Of Environmental Biology; Direct For Biological Sciences [1934554] Funding Source: National Science Foundation</t>
  </si>
  <si>
    <t>National Natural Science Foundation of China(National Natural Science Foundation of China (NSFC)); National Key Research and Development Program of China; CAS Key Research Program of Frontier Sciences; Independent Scientific Project of Jiangsu Provincial Academy of Environmental Sciences; Research Program of Sino-Africa Joint Research Center, Chinese Academy of Sciences; National Research Foundation of Korea (NRF) - Ministry of Science and ICT (MSIT)(National Research Foundation of KoreaMinistry of Science &amp; ICT (MSIT), Republic of KoreaMinistry of Science, ICT &amp; Future Planning, Republic of Korea); KBSI; H2020 ERC Grant(European Research Council (ERC)); National Science Foundation(National Science Foundation (NSF)); US Army Research Office; National Aeronautics and Space Administration(National Aeronautics &amp; Space Administration (NASA)); Ministry of Science and ICT (MSIT)(Ministry of Science, ICT &amp; Future Planning, Republic of Korea); Division Of Environmental Biology; Direct For Biological Sciences(National Science Foundation (NSF)NSF - Directorate for Biological Sciences (BIO))</t>
  </si>
  <si>
    <t>We appreciate Chengyan Zhang, Lizhou Dai, Fanfan Meng, Yongqiang Zhou, Hao Wu, Shaojuan Du and Feiyan Pan for field saNRF-2021M1A5A1075510C140440 H2020 H2020 ERC H2020 ERCKBSINational Research Foundation of Korea (NRF) funded by the Ministry of Science and ICT (MSIT) mpling, lab/data analyses and figures, Guoping Zhao, Nianzhi Jiao, Yahai Lu, Hailiang Dong, Chuanlun Zhang, Qinglong Wu, Ganlin Zhang, Suming Wang and Nik Cunniffe for valuable suggestions on our preliminary draft, and Thorsten Dittmar for a key introduction. We thank Taihu Laboratory for Lake Ecosystem Research for kindly providing long-term data of Taihu Lake. This study was supported by National Natural Science Foundation of China (91851117 to J.W., 42077052 to A.H.), the National Key Research and Development Program of China (2017YFA0605203 to J.W.), CAS Key Research Program of Frontier Sciences (QYZDB-SSW-DQC043 to J.W.), National Natural Science Foundation of China (41871048 to J.W. and 41273088 to J.W.), Independent Scientific Project of Jiangsu Provincial Academy of Environmental Sciences (C21047 to J.W.) and Research Program of Sino-Africa Joint Research Center, Chinese Academy of Sciences (151542KYSB20210007 to J.W.). K.J. was supported by the National Research Foundation of Korea (NRF) funded by the Ministry of Science and ICT (MSIT) (NRF-2021M1A5A1075510 to K.J.) and KBSI (C140440 to K.J.) grants. A.J.T. was supported by H2020 ERC Grant (sEEIngDOM 804673 to A.J.T.). J.T.L. was supported by National Science Foundation (DEB-1442246 to J.T.L., 1934554 to J.T.L.), US Army Research Office Grant (W911NF-14-1-0411 to J.T.L.), and the National Aeronautics and Space Administration (80NSSC20K0618 to J.T.L.).</t>
  </si>
  <si>
    <t>NATURE PORTFOLIO</t>
  </si>
  <si>
    <t>BERLIN</t>
  </si>
  <si>
    <t>HEIDELBERGER PLATZ 3, BERLIN, 14197, GERMANY</t>
  </si>
  <si>
    <t>2041-1723</t>
  </si>
  <si>
    <t>NAT COMMUN</t>
  </si>
  <si>
    <t>Nat. Commun.</t>
  </si>
  <si>
    <t>JUN 23</t>
  </si>
  <si>
    <t>10.1038/s41467-022-31251-1</t>
  </si>
  <si>
    <t>2I9AH</t>
  </si>
  <si>
    <t>Green Published, gold, Green Submitted</t>
  </si>
  <si>
    <t>WOS:000815263200012</t>
  </si>
  <si>
    <t>Wu, QH; Ke, LH; Wang, JD; Pavelsky, TM; Allen, GH; Sheng, YW; Duan, XJ; Zhu, YQ; Wu, J; Wang, L; Liu, K; Chen, T; Zhang, WS; Fan, CY; Yong, B; Song, CQ</t>
  </si>
  <si>
    <t>Wu, Qianhan; Ke, Linghong; Wang, Jida; Pavelsky, Tamlin M.; Allen, George H.; Sheng, Yongwei; Duan, Xuejun; Zhu, Yunqiang; Wu, Jin; Wang, Lei; Liu, Kai; Chen, Tan; Zhang, Wensong; Fan, Chenyu; Yong, Bin; Song, Chunqiao</t>
  </si>
  <si>
    <t>Satellites reveal hotspots of global river extent change</t>
  </si>
  <si>
    <t>CLIMATE-CHANGE; YELLOW-RIVER; BRAHMAPUTRA RIVER; HUMAN DOMINATION; WATER STORAGE; SURFACE-WATER; BASIN; VULNERABILITY; RESERVOIRS; DISCHARGE</t>
  </si>
  <si>
    <t>Rivers are among the most diverse, dynamic, and productive ecosystems on Earth. River flow regimes are constantly changing, but characterizing and understanding such changes have been challenging from a long-term and global perspective. By analyzing water extent variations observed from four-decade Landsat imagery, we here provide a global attribution of the recent changes in river regime to morphological dynamics (e.g., channel shifting and anabranching), expansion induced by new dams, and hydrological signals of widening and narrowing. Morphological dynamics prevailed in similar to 20% of the global river area. Booming reservoir constructions, mostly skewed in Asia and South America, contributed to similar to 32% of the river widening. The remaining hydrological signals were characterized by contrasting hotspots, including prominent river widening in alpine and pan-Arctic regions and narrowing in the arid/semi-arid continental interiors, driven by varying trends in climate forcing, cryospheric response to warming, and human water management. Our findings suggest that the recent river extent dynamics diverge based on hydroclimate and socio-economic conditions, and besides reflecting ongoing morphodynamical processes, river extent changes show close connections with external forcings, including climate change and anthropogenic interference. Rivers are among the most diverse, dynamic, and productive ecosystems on Earth. Here, using Landsat imagery, the authors provide a global attribution of the recent changes in river regime to morphological dynamics, dam-induced widening, and hydrological signals.</t>
  </si>
  <si>
    <t>[Wu, Qianhan; Duan, Xuejun; Wang, Lei; Liu, Kai; Chen, Tan; Fan, Chenyu; Song, Chunqiao] Chinese Acad Sci, Nanjing Inst Geog &amp; Limnol, Key Lab Watershed Geog Sci, Nanjing 210008, Peoples R China; [Wu, Qianhan; Wu, Jin] Univ Hong Kong, Sch Biol Sci, Pokfulam Rd, Hong Kong, Peoples R China; [Wu, Qianhan; Wu, Jin] Univ Hong Kong, Inst Climate &amp; Carbon Neural, Pokfulam Rd, Hong Kong, Peoples R China; [Ke, Linghong; Yong, Bin] Hohai Univ, Coll Hydrol &amp; Water Resources, Nanjing 210098, Peoples R China; [Ke, Linghong; Yong, Bin] Hohai Univ, State Key Lab Hydrol Water Resources &amp; Hydraul En, Nanjing 210098, Peoples R China; [Wang, Jida] Kansas State Univ, Dept Geog &amp; Geospatial Sci, Manhattan, KS 66506 USA; [Pavelsky, Tamlin M.] Univ N Carolina, Dept Earth Marine &amp; Environm Sci, Chapel Hill, NC USA; [Allen, George H.] Virginia Polytech Inst &amp; State Univ, Dept Geosci, Blacksburg, VA USA; [Sheng, Yongwei] Univ Calif Los Angeles, Dept Geog, Los Angeles, CA 90095 USA; [Zhu, Yunqiang] Chinese Acad Sci, Inst Geog Sci &amp; Nat Resources Res, State Key Lab Resources &amp; Environm Informat Syst, Beijing 100101, Peoples R China; [Zhang, Wensong] Nanjing Univ, Sch Geog &amp; Ocean Sci, Nanjing 210023, Peoples R China; [Song, Chunqiao] Univ Chinese Acad Sci, Nanjing UCASNJ, Nanjing 211135, Peoples R China</t>
  </si>
  <si>
    <t>Chinese Academy of Sciences; Nanjing Institute of Geography &amp; Limnology, CAS; University of Hong Kong; University of Hong Kong; Hohai University; Hohai University; Kansas State University; University of North Carolina; University of North Carolina Chapel Hill; Virginia Polytechnic Institute &amp; State University; University of California System; University of California Los Angeles; Chinese Academy of Sciences; Institute of Geographic Sciences &amp; Natural Resources Research, CAS; Nanjing University; Chinese Academy of Sciences; University of Chinese Academy of Sciences, CAS</t>
  </si>
  <si>
    <t>Song, CQ (通讯作者)，Chinese Acad Sci, Nanjing Inst Geog &amp; Limnol, Key Lab Watershed Geog Sci, Nanjing 210008, Peoples R China.;Song, CQ (通讯作者)，Univ Chinese Acad Sci, Nanjing UCASNJ, Nanjing 211135, Peoples R China.</t>
  </si>
  <si>
    <t>cqsong@niglas.ac.cn</t>
  </si>
  <si>
    <t>Liu, Kaihui/A-9938-2014; qi, qi/JWP-1757-2024; Liao, Yi/JVM-9413-2024; zhang, hui/GXH-6098-2022; bin, yong/GLS-8007-2022; Wang, Lei/J-3748-2019; Liu, Kai/IST-6808-2023; Zhang, Wenli/JXL-4317-2024; Allen, George H./AAG-9397-2019; Ma, Mingyang/JXM-3330-2024</t>
  </si>
  <si>
    <t>Liu, Kaihui/0000-0002-8781-2495; Wang, Lei/0000-0002-8421-7244; Allen, George H./0000-0001-8301-5301; Wu, Qianhan/0000-0002-7557-8152; Wang, Jida/0000-0003-3548-8918; Wu, Jin/0000-0001-8991-3970</t>
  </si>
  <si>
    <t>Ministry of Water Resources of China; National Key R&amp;D Program of China [2018YFD1100101, 2018YFD0900804, 2018YFA0605402, 2022YFF0711603]; Strategic Priority Research Program of the Chinese Academy of Sciences [XDA23100102, XDA28020503]; Science and Technology Planning Project of NIGLAS [2022NIGLAS-CJH04, 2022NIGLAS-TJ18]; Second Tibetan Plateau Scientific Expedition and Research (STEP) [2019QZKK0202]; National Natural Science Foundation of China [41901374, 41971403, 31922090]</t>
  </si>
  <si>
    <t>Ministry of Water Resources of China; National Key R&amp;D Program of China; Strategic Priority Research Program of the Chinese Academy of Sciences(Chinese Academy of Sciences); Science and Technology Planning Project of NIGLAS; Second Tibetan Plateau Scientific Expedition and Research (STEP); National Natural Science Foundation of China(National Natural Science Foundation of China (NSFC))</t>
  </si>
  <si>
    <t>We acknowledge the use of discharge gauging data from the World Meteorological Organization Global Runoff Data Center (GRDC) and the Ministry of Water Resources of China. This study was supported by the National Key R &amp; D Program of China (Grant No. 2018YFD1100101, 2018YFD0900804, 2018YFA0605402, 2022YFF0711603), the Strategic Priority Research Program of the Chinese Academy of Sciences (Grant No. XDA23100102, XDA28020503), the Science and Technology Planning Project of NIGLAS (Grant No. 2022NIGLAS-CJH04, 2022NIGLAS-TJ18), the Second Tibetan Plateau Scientific Expedition and Research (STEP) (Grant No. 2019QZKK0202), and the National Natural Science Foundation of China (Grant No. 41901374; Grant No. 41971403; Grant No. 31922090). The authors would like to thank three anonymous reviewers for their constructive suggestions and comments that helped improve the manuscript.</t>
  </si>
  <si>
    <t>MAR 22</t>
  </si>
  <si>
    <t>10.1038/s41467-023-37061-3</t>
  </si>
  <si>
    <t>I2XT1</t>
  </si>
  <si>
    <t>gold, Green Published</t>
  </si>
  <si>
    <t>WOS:001001470100001</t>
  </si>
  <si>
    <t>Pahlevan, N; Smith, B; Schalles, J; Binding, C; Cao, ZG; Ma, RH; Alikas, K; Kangro, K; Gurlin, D; Hà, N; Matsushita, B; Moses, W; Greb, S; Lehmann, MK; Ondrusek, M; Oppelt, N; Stumpf, R</t>
  </si>
  <si>
    <t>Pahlevan, Nima; Smith, Brandon; Schalles, John; Binding, Caren; Cao, Zhigang; Ma, Ronghua; Alikas, Krista; Kangro, Kersti; Gurlin, Daniela; Nguyen Ha; Matsushita, Bunkei; Moses, Wesley; Greb, Steven; Lehmann, Moritz K.; Ondrusek, Michael; Oppelt, Natascha; Stumpf, Richard</t>
  </si>
  <si>
    <t>Seamless retrievals of chlorophyll-a from Sentinel-2 (MSI) and Sentinel-3 (OLCI) in inland and coastal waters: A machine-learning approach</t>
  </si>
  <si>
    <t>Chlorophyll-a; Sentinel missions; Water quality; Inland and coastal waters; Earth observation; Machine learning; Algorithm development</t>
  </si>
  <si>
    <t>INHERENT OPTICAL-PROPERTIES; REMOTE-SENSING REFLECTANCE; ATMOSPHERIC CORRECTION; ALGAL BLOOMS; CHESAPEAKE BAY; LEAVING RADIANCE; PUBLIC-HEALTH; COLOR; ALGORITHMS; MERIS</t>
  </si>
  <si>
    <t>Consistent, cross-mission retrievals of near-surface concentration of chlorophyll-a (Chla) in various aquatic ecosystems with broad ranges of trophic levels have long been a complex undertaking. Here, we introduce a machine-learning model, the Mixture Density Network (MDN), that largely outperforms existing algorithms when applied across different bio-optical regimes in inland and coastal waters. The model is trained and validated using a sizeable database of co-located Chla measurements (n = 2943) and in situ hyperspectral radiometric data resampled to simulate the Multispectral Instrument (MSI) and the Ocean and Land Color Imager (OLCI) onboard Sentinel-2A/B and Sentinel-3A/B, respectively. Our performance evaluations of the model, via two-thirds of the in situ dataset with Chla ranging from 0.2 to 1209 mg/m(3) and a mean Chla of 21.7 mg/m(3), suggest significant improvements in Chla retrievals. For both MSI and OLCI, the mean absolute logarithmic error (MAE) and logarithmic bias (Bias) across the entire range reduced by 40-60%, whereas the root mean squared logarithmic error (RMSLE) and the median absolute percentage error (MAPE) improved two-to-three times over those from the state-of-the-art algorithms. Using independent Chla matchups (n &lt; 800) for Sentinel-2A/B and -3A, we show that the MDN model provides most accurate products from recorded images processed via three different atmospheric correction processors, namely the SeaWiFS Data Analysis System (SeaDAS), POLYMER, and ACOLITE, though the model is found to be sensitive to uncertainties in remote-sensing reflectance products. This manuscript serves as a preliminary study on a machine-learning algorithm with potential utility in seamless construction of Chla data records in inland and coastal waters, i.e., harmonized, comparable products via a single algorithm for MSI and OLCI data processing. The model performance is anticipated to enhance by improving the global representativeness of the training data as well as simultaneous retrievals of multiple optically active components of the water column.</t>
  </si>
  <si>
    <t>[Pahlevan, Nima; Smith, Brandon] NASA, Goddard Space Flight Ctr, Greenbelt, MD 20771 USA; [Pahlevan, Nima; Smith, Brandon] SSAI, Lanham, MD USA; [Schalles, John] Creighton Univ, Dept Biol, Omaha, NE 68178 USA; [Binding, Caren] Environm &amp; Climate Change Canada, Burlington, ON, Canada; [Cao, Zhigang; Ma, Ronghua] Nanjing Inst Geog &amp; Limnol, Nanjing, Peoples R China; [Alikas, Krista; Kangro, Kersti] Univ Tartu, Tartu, Estonia; [Gurlin, Daniela] Wisconsin Dept Nat Resources, Madison, WI USA; [Nguyen Ha] Vietnam Natl Univ, VNU Univ Sci, Hanoi, Vietnam; [Matsushita, Bunkei] Univ Tsukuba, Ibaraki, Japan; [Moses, Wesley] Naval Res Lab, Washington, DC 20375 USA; [Greb, Steven] Univ Wisconsin, Space Sci &amp; Engn, Madison, WI USA; [Lehmann, Moritz K.] Xerra Earth Observat Inst, Hamilton, New Zealand; [Lehmann, Moritz K.] Univ Waikato, Hamilton, New Zealand; [Ondrusek, Michael] NOAA Ctr Satellite Applicat &amp; Res, College Pk, MD USA; [Oppelt, Natascha] Univ Kiel, Dept Geog, Kiel, Germany; [Stumpf, Richard] NOAA Natl Ctr Coastal Sci Studies, Silver Spring, MD USA</t>
  </si>
  <si>
    <t>National Aeronautics &amp; Space Administration (NASA); NASA Goddard Space Flight Center; Creighton University; Environment &amp; Climate Change Canada; Chinese Academy of Sciences; Nanjing Institute of Geography &amp; Limnology, CAS; University of Tartu; Vietnam National University Hanoi; University of Tsukuba; United States Department of Defense; United States Navy; Naval Research Laboratory; University of Wisconsin System; University of Wisconsin Madison; University of Waikato; University of Kiel</t>
  </si>
  <si>
    <t>Pahlevan, N (通讯作者)，NASA, Goddard Space Flight Ctr, Greenbelt, MD 20771 USA.</t>
  </si>
  <si>
    <t>nima.pahlevan@nasa.gov</t>
  </si>
  <si>
    <t>Kangro, Kersti/ABH-7713-2020; Cao, Zhigang/L-5337-2017; Alikas, Krista/ABE-1431-2020; Cao, Zhigang/O-2165-2019; Moses, Wesley/FVK-3856-2022; ma, rong/GVU-3096-2022; Kangro, Kersti/D-8972-2015; Pahlevan, Nima/L-7746-2014</t>
  </si>
  <si>
    <t>Cao, Zhigang/0000-0001-5329-2906; Alikas, Krista/0000-0003-3855-6525; Cao, Zhigang/0000-0001-5329-2906; Kangro, Kersti/0000-0001-6143-9330; Schalles, John/0000-0003-4228-1288; Nguyen, Ha/0000-0002-5010-5615; Matsushita, Bunkei/0000-0001-6397-1144; Gurlin, Daniela/0000-0002-4899-9795; Lehmann, Moritz/0000-0001-7346-3901; Moses, Wesley/0000-0003-3551-6093; Smith, Brandon/0000-0001-6526-6158; Pahlevan, Nima/0000-0002-5454-5212</t>
  </si>
  <si>
    <t>NASA ROSES [80NSSC18K0077, 80HQTR19C0015]; USGS Landsat Science Team Award [140G0118C0011]</t>
  </si>
  <si>
    <t>NASA ROSES(National Aeronautics &amp; Space Administration (NASA)); USGS Landsat Science Team Award</t>
  </si>
  <si>
    <t>The algorithm development, the implementation, and the analyses were funded under NASA ROSES Awards #80NSSC18K0077, #80HQTR19C0015, and the USGS Landsat Science Team Award #140G0118C0011. We further appreciate dedicated review notes provided by two anonymous reviewers assisting in improving the overall quality of this manuscript.</t>
  </si>
  <si>
    <t>10.1016/j.rse.2019.111604</t>
  </si>
  <si>
    <t>LA4YZ</t>
  </si>
  <si>
    <t>WOS:000523955300036</t>
  </si>
  <si>
    <t>Zhao, C; Rohling, EJ; Liu, ZY; Yang, XQ; Zhang, EL; Cheng, J; Liu, ZH; An, ZS; Yang, XD; Feng, XP; Sun, XS; Zhang, C; Yan, TL; Long, H; Yan, H; Yu, ZC; Liu, WG; Yu, SY; Shen, J</t>
  </si>
  <si>
    <t>Zhao, Cheng; Rohling, Eelco J.; Liu, Zhengyu; Yang, Xiaoqiang; Zhang, Enlou; Cheng, Jun; Liu, Zhonghui; An, Zhisheng; Yang, Xiangdong; Feng, Xiaoping; Sun, Xiaoshuang; Zhang, Can; Yan, Tianlong; Long, Hao; Yan, Hong; Yu, Zicheng; Liu, Weiguo; Yu, Shi-Yong; Shen, Ji</t>
  </si>
  <si>
    <t>Possible obliquity-forced warmth in southern Asia during the last glacial stage</t>
  </si>
  <si>
    <t>Southern Asia; Lake sediments; brGDGTs; Annual temperature; The last glacial stage; Obliquity forcing</t>
  </si>
  <si>
    <t>SEA-SURFACE TEMPERATURE; DIALKYL GLYCEROL TETRAETHERS; INDIAN-SUMMER MONSOON; ALKANE DELTA-D; ENVIRONMENTAL CONTROLS; GLOBAL TEMPERATURE; MOLECULAR RECORDS; LATE PLEISTOCENE; SOUTHWEST CHINA; TIBETAN PLATEAU</t>
  </si>
  <si>
    <t>Orbital-scale global climatic changes during the late Quaternary are dominated by high-latitude influenced -100,000-year global ice-age cycles and monsoon influenced -23,000-year low-latitude hydroclimate variations. However, the shortage of highly-resolved land temperature records remains a limiting factor for achieving a comprehensive understanding of long-term low-latitude terrestrial climatic changes. Here, we report paired mean annual air temperature (MAAT) and monsoon intensity proxy records over the past 88,000 years from Lake Tengchongqinghai in southwestern China. While summer monsoon intensity follows the -23,000-year precession beat found also in previous studies, we identify previously unrecognized warm periods at 88,000-71,000 and 45,000-22,000 years ago, with 2-3 degrees C amplitudes that are close to our recorded full glacial-interglacial range. Using advanced transient climate simulations and comparing with forcing factors, we find that these warm periods in our MAAT record probably depends on local annual mean insolation, which is controlled by Earth's -41,000-year obliquity cycles and is anti-phased to annual mean insolation at high latitudes. The coincidence of our identified warm periods and intervals of high-frequent dated archaeological evidence highlights the importance of temperature on anatomically modern humans in Asia during the last glacial stage. (c) 2020 Science China Press. Published by Elsevier B.V. and Science China Press. All rights reserved.</t>
  </si>
  <si>
    <t>[Zhao, Cheng; Zhang, Enlou; Yang, Xiangdong; Feng, Xiaoping; Sun, Xiaoshuang; Zhang, Can; Yan, Tianlong; Long, Hao; Shen, Ji] Chinese Acad Sci, Nanjing Inst Geog &amp; Limnol, State Key Lab Lake Sci &amp; Environm, Nanjing 210008, Peoples R China; [Zhao, Cheng; Zhang, Enlou; An, Zhisheng; Long, Hao; Yan, Hong; Liu, Weiguo] Chinese Acad Sci, Ctr Excellence Quaternary Sci &amp; Global Change, Xian 710061, Peoples R China; [Zhao, Cheng; Shen, Ji] Nanjing Univ, Sch Geog &amp; Ocean Sci, Nanjing 210023, Peoples R China; [Rohling, Eelco J.] Australian Natl Univ, Res Sch Earth Sci, Canberra, ACT 2601, Australia; [Rohling, Eelco J.] Univ Southampton, Natl Oceanog Ctr, Ocean &amp; Earth Sci, Southampton SO14 3ZH, Hants, England; [Liu, Zhengyu] Ohio State Univ, Dept Geog, Columbus, OH 43210 USA; [Yang, Xiaoqiang] Sun Yat Sen Univ, Dept Earth Sci, Guangzhou 510275, Peoples R China; [Cheng, Jun] Nanjing Univ Informat Sci &amp; Technol, Collaborat Innovat Ctr Forecast &amp; Evaluat Meteoro, Joint Int Res Lab Climate &amp; Environm Change ILCEC, Lab Meteorol Disaster,Minist Educ KLME, Nanjing 210044, Peoples R China; [Liu, Zhonghui] Univ Hong Kong, Dept Earth Sci, Hong Kong 999077, Peoples R China; [An, Zhisheng; Yan, Hong; Liu, Weiguo] Chinese Acad Sci, Inst Earth Environm, State Key Lab Loess &amp; Quaternary Geol, Xian 710061, Peoples R China; [Yu, Zicheng] Lehigh Univ, Dept Earth &amp; Environm Sci, Bethlehem, PA 18015 USA; [Yu, Zicheng] Northeast Normal Univ, Sch Geog Sci, Inst Peat &amp; Mire Res, Changchun 130024, Peoples R China; [Yu, Shi-Yong] Jiangsu Normal Univ, Sch Geog Geomat &amp; Planning, Xuzhou 221116, Jiangsu, Peoples R China</t>
  </si>
  <si>
    <t>Chinese Academy of Sciences; Nanjing Institute of Geography &amp; Limnology, CAS; Chinese Academy of Sciences; Nanjing University; Australian National University; University of Southampton; NERC National Oceanography Centre; University System of Ohio; Ohio State University; Sun Yat Sen University; Nanjing University of Information Science &amp; Technology; University of Hong Kong; Chinese Academy of Sciences; Institute of Earth Environment, CAS; Lehigh University; Northeast Normal University - China; Jiangsu Normal University</t>
  </si>
  <si>
    <t>Zhao, C; Shen, J (通讯作者)，Chinese Acad Sci, Nanjing Inst Geog &amp; Limnol, State Key Lab Lake Sci &amp; Environm, Nanjing 210008, Peoples R China.;Zhao, C (通讯作者)，Chinese Acad Sci, Ctr Excellence Quaternary Sci &amp; Global Change, Xian 710061, Peoples R China.;Zhao, C; Shen, J (通讯作者)，Nanjing Univ, Sch Geog &amp; Ocean Sci, Nanjing 210023, Peoples R China.</t>
  </si>
  <si>
    <t>czhao@niglas.ac.cn; jishen@nju.edu.cn</t>
  </si>
  <si>
    <t>AN, Zhisheng/F-8834-2012; Cheng, Jun/G-4625-2013; Liu, Zhonghui/D-3163-2009; Rohling, Eelco J/B-9736-2008; Liu, Weiguo/R-9431-2017</t>
  </si>
  <si>
    <t>Liu, Zhonghui/0000-0002-2168-8305; Rohling, Eelco J/0000-0001-5349-2158; Cheng, Jun/0000-0003-0168-1410; Yu, Zicheng/0000-0003-2358-2712</t>
  </si>
  <si>
    <t>Strategic Priority Research Program of Chinese Academy of Sciences [XDB40010200, XDA2009000004]; Program of Global Change and Mitigation, Ministry of Science and Technology of China [2016YFA0600502]; National Natural Science Foundation of China [41877293, 41672162, 41977381, 41472315]</t>
  </si>
  <si>
    <t>Strategic Priority Research Program of Chinese Academy of Sciences(Chinese Academy of Sciences); Program of Global Change and Mitigation, Ministry of Science and Technology of China; National Natural Science Foundation of China(National Natural Science Foundation of China (NSFC))</t>
  </si>
  <si>
    <t>This work was supported by the Strategic Priority Research Program of Chinese Academy of Sciences (XDB40010200 and XDA2009000004) , the Program of Global Change and Mitigation, Ministry of Science and Technology of China (2016YFA0600502) , and the National Natural Science Foundation of China (41877293, 41672162, 41977381, and 41472315) . We thank the editors and three anonymous referees for their thoughtful reviews and constructive suggestions. We thank Le Yang from Nanjing Institute of Geography and Limnology, Chinese Academy of Sciences for organic geochemical pretreatments, Xianyu Huang and Huan Yang from China University of Geosciences (Wuhan) , Jingjing Li from Nanjing Institute of Geography and Limnology, Chinese Academy of Sciences, and Shaopeng Gao from Institute of Tibetan Plateau Research, Chinese Academy of Sciences, for brGDGTs analyses and hydrogen isotope analyses. We thank Jack Williams from University of WisconsinMadison (USA) , Haibin Wu from Institute of Geology and Geophysics, Chinese Academy of Sciences, Huayu Lu from Nanjing University (China) , for helpful discussions. Maps in this article were reviewed by Ministry of Natural Resources of the People's Republic of China (GS (2020) 6246) .</t>
  </si>
  <si>
    <t>JUN 15</t>
  </si>
  <si>
    <t>10.1016/j.scib.2020.11.016</t>
  </si>
  <si>
    <t>SL1RM</t>
  </si>
  <si>
    <t>Green Accepted</t>
  </si>
  <si>
    <t>WOS:000656697400013</t>
  </si>
  <si>
    <t>Wang, JD; Song, CQ; Reager, JT; Yao, FF; Famiglietti, JS; Sheng, YW; MacDonald, GM; Brun, F; Schmied, HM; Marston, RA; Wada, Y</t>
  </si>
  <si>
    <t>Wang, Jida; Song, Chunqiao; Reager, John T.; Yao, Fangfang; Famiglietti, James S.; Sheng, Yongwei; MacDonald, Glen M.; Brun, Fanny; Schmied, Hannes Mueller; Marston, Richard A.; Wada, Yoshihide</t>
  </si>
  <si>
    <t>Recent global decline in endorheic basin water storages</t>
  </si>
  <si>
    <t>NATURE GEOSCIENCE</t>
  </si>
  <si>
    <t>SEA-LEVEL RISE; GLACIER MASS BALANCES; CLIMATE; PRECIPITATION; MODEL; RESOURCES; NORTHERN; DROUGHT; VOLUME; REGION</t>
  </si>
  <si>
    <t>Endorheic (hydrologically landlocked) basins spatially concur with arid/semi-arid climates. Given limited precipitation but high potential evaporation, their water storage is vulnerable to subtle flux perturbations, which are exacerbated by global warming and human activities. Increasing regional evidence suggests a probably recent net decline in endorheic water storage, but this remains unquantified at a global scale. By integrating satellite observations and hydrological modelling, we reveal that during 2002-2016 the global endorheic system experienced a widespread water loss of about 106.3 Gt yr(-1), attributed to comparable losses in surface water, soil moisture and groundwater. This decadal decline, disparate from water storage fluctuations in exorheic basins, appears less sensitive to El Nino-Southern Oscillation-driven climate variability, which implies a possible response to longer-term climate conditions and human water management. In the mass-conserved hydrosphere, such an endorheic water loss not only exacerbates local water stress, but also imposes excess water on exorheic basins, leading to a potential sea level rise that matches the contribution of nearly half of the land glacier retreat (excluding Greenland and Antarctica). Given these dual ramifications, we suggest the necessity for long-term monitoring of water storage variation in the global endorheic system and the inclusion of its net contribution to future sea level budgeting.</t>
  </si>
  <si>
    <t>[Wang, Jida; Yao, Fangfang; Marston, Richard A.] Kansas State Univ, Dept Geog, Manhattan, KS 66506 USA; [Song, Chunqiao] Chinese Acad Sci, Nanjing Inst Geog &amp; Limnol, Key Lab Watershed Geog Sci, Nanjing, Jiangsu, Peoples R China; [Song, Chunqiao; Sheng, Yongwei; MacDonald, Glen M.] Univ Calif Los Angeles, Dept Geog, Los Angeles, CA 90024 USA; [Reager, John T.; Famiglietti, James S.] CALTECH, Jet Prop Lab, Pasadena, CA USA; [Famiglietti, James S.] Univ Saskatchewan, Global Inst Water Secur, Saskatoon, SK, Canada; [MacDonald, Glen M.] Univ Calif Los Angeles, Dept Ecol &amp; Evolutionary Biol, Los Angeles, CA USA; [Brun, Fanny] Univ Grenoble Alpes, CNRS, IRD, Grenoble INP,IGE, F-38000 Grenoble, France; [Brun, Fanny] Univ Toulouse, UPS, CNRS, CNES,LEGOS,IRD, F-31400 Toulouse, France; [Schmied, Hannes Mueller] Goethe Univ Frankfurt, Inst Phys Geog, Frankfurt, Germany; [Marston, Richard A.] Senckenberg Biodivers &amp; Climate Res Ctr SBiK F, Frankfurt, Germany; [Wada, Yoshihide] Internat Inst Appl Syst Anal, Laxenburg, Austria</t>
  </si>
  <si>
    <t>Kansas State University; Chinese Academy of Sciences; Nanjing Institute of Geography &amp; Limnology, CAS; University of California System; University of California Los Angeles; California Institute of Technology; National Aeronautics &amp; Space Administration (NASA); NASA Jet Propulsion Laboratory (JPL); University of Saskatchewan; Global Institute for Water Security; University of California System; University of California Los Angeles; Communaute Universite Grenoble Alpes; Institut National Polytechnique de Grenoble; Universite Grenoble Alpes (UGA); Institut de Recherche pour le Developpement (IRD); Centre National de la Recherche Scientifique (CNRS); Universite de Toulouse; Universite Toulouse III - Paul Sabatier; Centre National de la Recherche Scientifique (CNRS); Institut de Recherche pour le Developpement (IRD); Laboratoire d'Etudes en Geophysique et oceanographie spatiales; Goethe University Frankfurt; Senckenberg Gesellschaft fur Naturforschung (SGN); Senckenberg Biodiversitat &amp; Klima- Forschungszentrum (BiK-F)</t>
  </si>
  <si>
    <t>Wang, JD (通讯作者)，Kansas State Univ, Dept Geog, Manhattan, KS 66506 USA.</t>
  </si>
  <si>
    <t>Yao, Fangfang/O-5320-2019; Sheng, Yongwei/HNP-7933-2023; Schmied, Hannes Müller/K-6231-2013; Famiglietti, James/G-7383-2017; Wada, Yoshihide/F-3595-2012; Wang, Jida/AGH-0464-2022</t>
  </si>
  <si>
    <t>Yao, Fangfang/0000-0002-5382-6522; Schmied, Hannes Müller/0000-0001-5330-9923; Famiglietti, James/0000-0002-6053-5379; Wada, Yoshihide/0000-0003-4770-2539; Wang, Jida/0000-0003-3548-8918; Reager, JT/0000-0001-7575-2520</t>
  </si>
  <si>
    <t>Kansas State University faculty start-up fund; NASA Surface Water and Ocean Topography (SWOT) Grant [NNX16AH85G]; China's Thousand Young Talents Program [Y7QR011001]; NASA Sea Level Change team</t>
  </si>
  <si>
    <t>Kansas State University faculty start-up fund; NASA Surface Water and Ocean Topography (SWOT) Grant; China's Thousand Young Talents Program; NASA Sea Level Change team</t>
  </si>
  <si>
    <t>This research was supported by Kansas State University faculty start-up fund to J.W., NASA Surface Water and Ocean Topography (SWOT) Grant (no. NNX16AH85G) to Y.S. and China's Thousand Young Talents Program (no. Y7QR011001) to C.S. This work was funded in part by the NASA Sea Level Change team. A portion of this research was conducted at the Jet Propulsion Laboratory, California Institute of Technology, under contract with NASA. Assistance for the endorheic basin aggregation and lake mapping was provided by M. Ding, T. Urano and C. Bailey (Kansas State University). We thank E. Berthier (OMP/LEGOS) for support in providing glacier mass change data and comments on the manuscript, and L. Ke, H. Pan and S. Zhan (UCLA) for helping collect meteorological and altimetry data. Constructive suggestions were provided by K. Yang (University of Colorado Boulder) on the SWE validation, Q. Cao (UCLA) on the soil moisture validation, M. Menegoz (Barcelona Supercomputing Center) on climate variability and J. M. McAlister (Oklahoma State University) on scientific implications and writing.</t>
  </si>
  <si>
    <t>1752-0894</t>
  </si>
  <si>
    <t>1752-0908</t>
  </si>
  <si>
    <t>NAT GEOSCI</t>
  </si>
  <si>
    <t>Nat. Geosci.</t>
  </si>
  <si>
    <t>+</t>
  </si>
  <si>
    <t>10.1038/s41561-018-0265-7</t>
  </si>
  <si>
    <t>HC5IY</t>
  </si>
  <si>
    <t>WOS:000451837900012</t>
  </si>
  <si>
    <t>Fang, C; Song, KS; Paerl, HW; Jacinthe, PA; Wen, ZD; Liu, G; Tao, H; Xu, XF; Kutser, T; Wang, ZM; Duan, HT; Shi, K; Shang, YX; Lyu, LL; Li, SJ; Yang, Q; Lyu, DM; Mao, DH; Zhang, BH; Cheng, S; Lyu, YF</t>
  </si>
  <si>
    <t>Fang, Chong; Song, Kaishan; Paerl, Hans W.; Jacinthe, Pierre-Andre; Wen, Zhidan; Liu, Ge; Tao, Hui; Xu, Xiaofeng; Kutser, Tiit; Wang, Zongming; Duan, Hongtao; Shi, Kun; Shang, Yingxin; Lyu, Lili; Li, Sijia; Yang, Qian; Lyu, Dongmei; Mao, Dehua; Zhang, Baohua; Cheng, Shuai; Lyu, Yunfeng</t>
  </si>
  <si>
    <t>Global divergent trends of algal blooms detected by satellite during 1982-2018</t>
  </si>
  <si>
    <t>GLOBAL CHANGE BIOLOGY</t>
  </si>
  <si>
    <t>algal blooms; anthropogenic; climate; frequency ratio; Landsat</t>
  </si>
  <si>
    <t>DUAL NUTRIENT N; CLIMATE-CHANGE; CYANOBACTERIAL BLOOMS; LACUSTRINE PHYTOPLANKTON; P REDUCTIONS; LAKES; WATER; EUTROPHICATION; TEMPERATURE; DOMINANCE</t>
  </si>
  <si>
    <t>Algal blooms (ABs) in inland lakes have caused adverse ecological effects, and health impairment of animals and humans. We used archived Landsat images to examine ABs in lakes (&gt;1 km(2)) around the globe over a 37-year time span (1982-2018). Out of the 176032 lakes with area &gt;1 km(2) detected globally, 863 were impacted by ABs, 708 had sufficiently long records to define a trend, and 66% exhibited increasing trends in frequency ratio (FRQR, ratio of the number of ABs events observed in a year in a given lake to the number of available Landsat images for that lake) or area ratio (AR, ratio of annual maximum area covered by ABs observed in a lake to the surface area of that lake), while 34% showed a decreasing trend. Across North America, an intensification of ABs severity was observed for FRQR (p &lt; .01) and AR (p &lt; .01) before 1999, followed by a decrease in ABs FRQR (p &lt; .01) and AR (p &lt; .05) after the 2000s. The strongest intensification of ABs was observed in Asia, followed by South America, Africa, and Europe. No clear trend was detected for the Oceania. Across climatic zones, the contributions of anthropogenic factors to ABs intensification (16.5% for fertilizer, 19.4% for gross domestic product, and 18.7% for population) were slightly stronger than climatic drivers (10.1% for temperature, 11.7% for wind speed, 16.8% for pressure, and for 11.6% for rainfall). Collectively, these divergent trends indicate that consideration of anthropogenic factors as well as climate change should be at the forefront of management policies aimed at reducing the severity and frequency of ABs in inland waters.</t>
  </si>
  <si>
    <t>[Fang, Chong; Song, Kaishan; Wen, Zhidan; Liu, Ge; Tao, Hui; Wang, Zongming; Shang, Yingxin; Lyu, Lili; Li, Sijia; Mao, Dehua] Chinese Acad Sci, Northeast Inst Geog &amp; Agroecol, Changchun 130102, Peoples R China; [Fang, Chong] Dalian Univ Technol, Fac Infrastruct Engn, Dalian, Peoples R China; [Song, Kaishan; Zhang, Baohua; Cheng, Shuai] Liaocheng Univ, Sch Environm &amp; Planning, Liaocheng, Shandong, Peoples R China; [Paerl, Hans W.] Univ North Carolina Chapel Hill, Inst Marine Sci, Morehead City, NC USA; [Paerl, Hans W.] Hohai Univ, Coll Environm, Nanjing, Peoples R China; [Jacinthe, Pierre-Andre] Indiana Univ Purdue Univ Indianapolis, Dept Earth Sci, Indianapolis, IN USA; [Tao, Hui; Lyu, Lili] Univ Chinese Acad Sci, Beijing, Peoples R China; [Xu, Xiaofeng] San Diego State Univ, Dept Biol, San Diego, CA 92182 USA; [Kutser, Tiit] Univ Tartu, Estonian Marine Inst, Tallinn, Estonia; [Duan, Hongtao; Shi, Kun] Chinese Acad Sci, Nanjing Inst Geog &amp; Limnol, Nanjing, Peoples R China; [Yang, Qian; Lyu, Dongmei] Jilin Jianzhu Univ, Changchun, Peoples R China; [Lyu, Yunfeng] Changchun Normal Univ, Sch Geog Sci, Changchun, Peoples R China</t>
  </si>
  <si>
    <t>Chinese Academy of Sciences; Northeast Institute of Geography &amp; Agroecology, CAS; Dalian University of Technology; Liaocheng University; University of North Carolina; University of North Carolina Chapel Hill; Hohai University; Indiana University System; Indiana University-Purdue University Indianapolis; Chinese Academy of Sciences; University of Chinese Academy of Sciences, CAS; California State University System; San Diego State University; University of Tartu; Estonian Marine Institute; Chinese Academy of Sciences; Nanjing Institute of Geography &amp; Limnology, CAS; Jilin Jianzhu University; Changchun Normal University</t>
  </si>
  <si>
    <t>Song, KS (通讯作者)，Chinese Acad Sci, Northeast Inst Geog &amp; Agroecol, Changchun 130102, Peoples R China.</t>
  </si>
  <si>
    <t>songkaishan@neigae.ac.cn</t>
  </si>
  <si>
    <t>Li（李）, Si-Jia（思佳）/X-4559-2018; Kutser, Tiit/H-1304-2015; Duan, Hongtao/B-7210-2011; Mao, Dehua/AAE-8715-2021; Shi, Kun/O-2638-2013; Paerl, Hans W/ABE-7384-2020; Xu, Xiaofeng/B-2391-2008</t>
  </si>
  <si>
    <t>Li（李）, Si-Jia（思佳）/0000-0002-9210-3060; Kutser, Tiit/0000-0001-9679-1422; Duan, Hongtao/0000-0002-1985-2292; Paerl, Hans W/0000-0003-2211-1011; Xu, Xiaofeng/0000-0002-6553-6514</t>
  </si>
  <si>
    <t>Youth Innovation Promotion Association of Chinese Academy of Sciences [2020234]; Natural Science Foundation of China [41730104, 42071336, 42171374, 42171385]; Chinese Academy of Sciences [YJKYYQ20190044]; China Postdoctoral Science Foundation [2021T140662]; US National Science Foundation [1831096, 1840715]; US National Institutes of Health [P01ES028939]; Division Of Ocean Sciences; Directorate For Geosciences [1840715] Funding Source: National Science Foundation</t>
  </si>
  <si>
    <t>Youth Innovation Promotion Association of Chinese Academy of Sciences; Natural Science Foundation of China(National Natural Science Foundation of China (NSFC)); Chinese Academy of Sciences(Chinese Academy of Sciences); China Postdoctoral Science Foundation(China Postdoctoral Science Foundation); US National Science Foundation(National Science Foundation (NSF)); US National Institutes of Health(United States Department of Health &amp; Human ServicesNational Institutes of Health (NIH) - USA); Division Of Ocean Sciences; Directorate For Geosciences(National Science Foundation (NSF)NSF - Directorate for Geosciences (GEO))</t>
  </si>
  <si>
    <t>the Youth Innovation Promotion Association of Chinese Academy of Sciences, Grant/Award Number: 2020234; Natural Science Foundation of China, Grant/Award Number: 41730104, 42071336, 42171374 and 42171385; Chinese Academy of Sciences, Grant/Award Number: YJKYYQ20190044; China Postdoctoral Science Foundation, Grant/Award Number: 2021T140662; US National Science Foundation, Grant/Award Number: 1831096 and 1840715; US National Institutes of Health, Grant/Award Number: P01ES028939</t>
  </si>
  <si>
    <t>1354-1013</t>
  </si>
  <si>
    <t>1365-2486</t>
  </si>
  <si>
    <t>GLOBAL CHANGE BIOL</t>
  </si>
  <si>
    <t>Glob. Change Biol.</t>
  </si>
  <si>
    <t>10.1111/gcb.16077</t>
  </si>
  <si>
    <t>Biodiversity Conservation; Ecology; Environmental Sciences</t>
  </si>
  <si>
    <t>Biodiversity &amp; Conservation; Environmental Sciences &amp; Ecology</t>
  </si>
  <si>
    <t>ZL5BZ</t>
  </si>
  <si>
    <t>WOS:000744466400001</t>
  </si>
  <si>
    <t>Dearing, JA; Wang, R; Zhang, K; Dyke, JG; Haberl, H; Hossain, MS; Langdon, PG; Lenton, TM; Raworth, K; Brown, S; Carstensen, J; Cole, MJ; Cornell, SE; Dawson, TP; Doncaster, CP; Eigenbrod, F; Floerke, M; Jeffers, E; Mackay, AW; Nykvist, B; Poppy, GM</t>
  </si>
  <si>
    <t>Dearing, John A.; Wang, Rong; Zhang, Ke; Dyke, James G.; Haberl, Helmut; Hossain, Md Sarwar; Langdon, Peter G.; Lenton, Timothy M.; Raworth, Kate; Brown, Sally; Carstensen, Jacob; Cole, Megan J.; Cornell, Sarah E.; Dawson, Terence P.; Doncaster, C. Patrick; Eigenbrod, Felix; Floerke, Martina; Jeffers, Elizabeth; Mackay, Anson W.; Nykvist, Bjorn; Poppy, Guy M.</t>
  </si>
  <si>
    <t>Safe and just operating spaces for regional social-ecological systems</t>
  </si>
  <si>
    <t>GLOBAL ENVIRONMENTAL CHANGE-HUMAN AND POLICY DIMENSIONS</t>
  </si>
  <si>
    <t>Regional boundaries; Social-ecological systems; Social wellbeing; Environmental thresholds</t>
  </si>
  <si>
    <t>ECOSYSTEM SERVICES; TIPPING POINTS; PLANETARY BOUNDARIES; INTERNATIONAL-TRADE; ENVIRONMENTAL-CHANGE; CRITICAL TRANSITIONS; CLIMATE-CHANGE; FOOD SECURITY; LAND-USE; BIODIVERSITY</t>
  </si>
  <si>
    <t>Humanity faces a major global challenge in achieving wellbeing for all, while simultaneously ensuring that the biophysical processes and ecosystem services that underpin wellbeing are exploited within scientifically informed boundaries of sustainability. We propose a framework for defining the safe and just operating space for humanity that integrates social wellbeing into the original planetary boundaries concept (Rockstrom et al., 2009a,b) for application at regional scales. We argue that such a framework can: (1) increase the policy impact of the boundaries concept as most governance takes place at the regional rather than planetary scale; (2) contribute to the understanding and dissemination of complexity thinking throughout governance and policy-making; (3) act as a powerful metaphor and communication tool for regional equity and sustainability. We demonstrate the approach in two rural Chinese localities where we define the safe and just operating space that lies between an environmental ceiling and a social foundation from analysis of time series drawn from monitored and palaeoecological data, and from social survey statistics respectively. Agricultural intensification has led to poverty reduction, though not eradicated it, but at the expense of environmental degradation. Currently, the environmental ceiling is exceeded for degraded water quality at both localities even though the least well-met social standards are for available piped water and sanitation. The conjunction of these social needs and environmental constraints around the issue of water access and quality illustrates the broader value of the safe and just operating space approach for sustainable development. (C) 2014 The Authors. Published by Elsevier Ltd. This is an open access article under the CC BY license (http://creativecommons.org/licenses/by/3.0/).</t>
  </si>
  <si>
    <t>[Dearing, John A.; Wang, Rong; Zhang, Ke; Hossain, Md Sarwar; Langdon, Peter G.] Univ Southampton, Palaeoecol Lab, Southampton SO17 1BJ, Hants, England; [Wang, Rong] Nanjing Inst Geog &amp; Limnol, Nanjing 210008, Jiangsu, Peoples R China; [Zhang, Ke] James Cook Univ, ARC Ctr Excellence Coral Reef Studies, Cairns, Qld 4870, Australia; [Dyke, James G.] Univ Southampton, Inst Complex Syst Simulat, Southampton SO17 1BJ, Hants, England; [Haberl, Helmut] Alpen Adria Univ Klagenfurt AAU, Fac Interdisciplinary Studies Klagenfurt Wien Gra, Inst Social Ecol Vienna SEC, A-1070 Vienna, Austria; [Lenton, Timothy M.] Univ Exeter, Coll Life &amp; Environm Sci, Exeter EX4 4QE, Devon, England; [Raworth, Kate] Univ Oxford, Ctr Environm, Environm Change Inst, Oxford OX1 3QY, England; [Brown, Sally] Univ Southampton, Fac Engn &amp; Environm, Southampton SO17 1BJ, Hants, England; [Brown, Sally] Univ Southampton, Tyndall Ctr Climate Change Res, Southampton SO17 1BJ, Hants, England; [Carstensen, Jacob] Aarhus Univ, Dept Biosci, DK-4000 Roskilde, Denmark; [Cole, Megan J.] Univ Oxford, Ctr Environm, Sch Geog &amp; Environm, Oxford OX1 3QY, England; [Cornell, Sarah E.] Stockholm Univ, Stockholm Resilience Ctr, SE-10691 Stockholm, Sweden; [Dawson, Terence P.] Univ Dundee, Sch Environm, Dundee DD1 4HN, Scotland; [Doncaster, C. Patrick; Eigenbrod, Felix] Univ Southampton, Inst Life Sci, Ctr Biol Sci, Southampton SO17 1BJ, Hants, England; [Floerke, Martina] Univ Kassel, CESR, D-34109 Kassel, Germany; [Jeffers, Elizabeth] Dept Zool, Long Term Ecol Lab, Oxford OX1 3PS, England; [Mackay, Anson W.] UCL, Environm Change Res Ctr, Dept Geog, London WC1E 6BT, England; [Nykvist, Bjorn] Stockholm Environm Inst, SE-11523 Stockholm, Sweden</t>
  </si>
  <si>
    <t>University of Southampton; Chinese Academy of Sciences; Nanjing Institute of Geography &amp; Limnology, CAS; James Cook University; ARC Centre of Excellence for Coral Reef Studies; University of Southampton; University of Exeter; University of Oxford; University of Southampton; University of Southampton; Aarhus University; University of Oxford; Stockholm University; University of Dundee; University of Southampton; Universitat Kassel; University of London; University College London; Stockholm Environment Institute</t>
  </si>
  <si>
    <t>Dearing, JA (通讯作者)，Univ Southampton, Palaeoecol Lab, Highfield Campus, Southampton SO17 1BJ, Hants, England.</t>
  </si>
  <si>
    <t>j.dearing@soton.ac.uk</t>
  </si>
  <si>
    <t>Hossain, MD Sarwar/GQQ-3096-2022; Poppy, Guy m/D-7513-2012; Brown, Sally/AAD-6943-2020; Brown, Sally/I-2662-2014; Dearing, John/E-4206-2010; Langdon, Peter G/B-4682-2013; Carstensen, Jacob/I-7460-2013; Cole, Megan/ABD-8742-2020; Lenton, Tim M/X-1893-2018; Dawson, Terence Peter/E-4724-2011; Haberl, Helmut/G-3679-2013; IPO, PAGES/JXY-7546-2024; Cornell, Sarah/F-7003-2014; Doncaster, C. Patrick/AAT-7621-2020; Jeffers, Elizabeth S./D-4021-2013; Floerke, Martina/ABE-6288-2020</t>
  </si>
  <si>
    <t>Brown, Sally/0000-0003-1185-1962; Carstensen, Jacob/0000-0003-0016-6118; Cole, Megan/0000-0003-0815-7590; Lenton, Tim M/0000-0002-6725-7498; Dawson, Terence Peter/0000-0002-4314-1378; Haberl, Helmut/0000-0003-2104-5446; Cornell, Sarah/0000-0003-4367-1296; Doncaster, C. Patrick/0000-0001-9406-0693; Jeffers, Elizabeth S./0000-0001-9679-5909; Floerke, Martina/0000-0003-2943-5289; Dearing, John/0000-0002-1466-9640; ZHANG, KE/0000-0002-1841-9016; Hossain, Md Sarwar/0000-0001-6101-659X; Eigenbrod, Felix/0000-0001-8982-824X; Langdon, Peter/0000-0003-2724-2643</t>
  </si>
  <si>
    <t>Natural Environment Research Council [ESPA-EIRG-2011-166] Funding Source: researchfish; Directorate For Geosciences; Division Of Earth Sciences [1023724] Funding Source: National Science Foundation; Division Of Earth Sciences; Directorate For Geosciences [1440015] Funding Source: National Science Foundation; NERC [ESPA-EIRG-2011-166] Funding Source: UKRI</t>
  </si>
  <si>
    <t>Natural Environment Research Council(UK Research &amp; Innovation (UKRI)Natural Environment Research Council (NERC)); Directorate For Geosciences; Division Of Earth Sciences(National Science Foundation (NSF)NSF - Directorate for Geosciences (GEO)); Division Of Earth Sciences; Directorate For Geosciences(National Science Foundation (NSF)NSF - Directorate for Geosciences (GEO)); NERC(UK Research &amp; Innovation (UKRI)Natural Environment Research Council (NERC))</t>
  </si>
  <si>
    <t>0959-3780</t>
  </si>
  <si>
    <t>1872-9495</t>
  </si>
  <si>
    <t>GLOBAL ENVIRON CHANG</t>
  </si>
  <si>
    <t>Glob. Environ. Change-Human Policy Dimens.</t>
  </si>
  <si>
    <t>SEP</t>
  </si>
  <si>
    <t>10.1016/j.gloenvcha.2014.06.012</t>
  </si>
  <si>
    <t>Environmental Sciences; Environmental Studies; Geography</t>
  </si>
  <si>
    <t>Environmental Sciences &amp; Ecology; Geography</t>
  </si>
  <si>
    <t>AR8QG</t>
  </si>
  <si>
    <t>Green Accepted, Green Published, hybrid</t>
  </si>
  <si>
    <t>WOS:000343839100020</t>
  </si>
  <si>
    <t>Bullerjahn, GS; Mckay, RM; Davis, TW; Baker, DB; Boyer, GL; D'Anglada, LV; Doucette, GJ; Ho, JC; Irwin, EG; Kling, CL; Kudela, RM; Kurmayer, R; Michalak, AM; Ortiz, JD; Otten, TG; Paerl, HW; Qin, BQ; Sohngen, BL; Stumpf, RP; Visser, PM; Wilhelm, SW</t>
  </si>
  <si>
    <t>Bullerjahn, George S.; McKay, Robert M.; Davis, Timothy W.; Baker, David B.; Boyer, Gregory L.; D'Anglada, Lesley V.; Doucette, Gregory J.; Ho, Jeff C.; Irwin, Elena G.; Kling, Catherine L.; Kudela, Raphael M.; Kurmayer, Rainer; Michalak, Anna M.; Ortiz, Joseph D.; Otten, Timothy G.; Paerl, Hans W.; Qin, Boqiang; Sohngen, Brent L.; Stumpf, Richard P.; Visser, Petra M.; Wilhelm, Steven W.</t>
  </si>
  <si>
    <t>Global solutions to regional problems: Collecting global expertise to address the problem of harmful cyanobacterial blooms. A Lake Erie case study</t>
  </si>
  <si>
    <t>Cyanobacteria; CHAB; Lake Erie; Microcystin; Phosphorus; Nitrogen</t>
  </si>
  <si>
    <t>CO2 CONCENTRATING MECHANISMS; WATER-QUALITY; ALGAL BLOOMS; AGRICULTURAL PHOSPHORUS; RE-EUTROPHICATION; CLIMATE-CHANGE; MAUMEE RIVER; RUNOFF; MICROCYSTIS; NITROGEN</t>
  </si>
  <si>
    <t>In early August 2014, the municipality of Toledo, OH (USA) issued a 'do not drink' advisory on their water supply directly affecting over 400,000 residential customers and hundreds of businesses (Wilson, 2014). This order was attributable to levels of microcystin, a potent liver toxin, which rose to 2.5 mu g L-1 in finished drinking water. The Toledo crisis afforded an opportunity to bring together scientists from around the world to share ideas regarding factors that contribute to bloom formation and toxigenicity, bloom and toxin detection as well as prevention and remediation of bloom events. These discussions took place at an NSF- and NOAA-sponsored workshop at Bowling Green State University on April 13 and 14, 2015. In all, more than 100 attendees from six countries and 15 US states gathered together to share their perspectives. The purpose of this review is to present the consensus summary of these issues that emerged from discussions at the Workshop. As additional reports in this special issue provide detailed reviews on many major CHAB species, this paper focuses on the general themes common to all blooms, such as bloom detection, modeling, nutrient loading, and strategies to reduce nutrients. (C) 2016 Elsevier B.V. All rights reserved.</t>
  </si>
  <si>
    <t>[Bullerjahn, George S.; McKay, Robert M.] Bowling Green State Univ, Dept Biol Sci, Life Sci Bldg, Bowling Green, OH 43403 USA; [Davis, Timothy W.] NOAA, GLERL, 4840 South State Rd, Ann Arbor, MI 48108 USA; [Baker, David B.] Heidelberg Univ, Natl Ctr Water Qual Res, Tiffin, OH 44883 USA; [Boyer, Gregory L.] SUNY Coll Environm Sci &amp; Forestry, Dept Chem, 1 Forestry Dr, Syracuse, NY 13210 USA; [D'Anglada, Lesley V.] US EPA, Agcy Off Sci &amp; Technol, 1200 Penn Ave NW, Washington, DC 20460 USA; [Doucette, Gregory J.] NOAA, Natl Ocean Serv, 219 Ft Johnson Rd, Charleston, SC 29412 USA; [Ho, Jeff C.] Stanford Univ, Dept Civil &amp; Environm Engn, 473 Via Ortega, Stanford, CA 94305 USA; [Ho, Jeff C.; Michalak, Anna M.] Carnegie Inst Sci, Dept Global Ecol, 260 Panama St, Stanford, CA 94305 USA; [Irwin, Elena G.; Sohngen, Brent L.] Ohio State Univ, Dept Agr Environm &amp; Dev Econ, 2120 Fyffe Rd, Columbus, OH 43210 USA; [Kling, Catherine L.] Iowa State Univ Sci &amp; Technol, Dept Econ, 578 Heady Hall, Ames, IA 50011 USA; [Kudela, Raphael M.] Univ Calif Santa Cruz, Ocean Sci, 1156 High St, Santa Cruz, CA 95064 USA; [Kurmayer, Rainer] Univ Innsbruck, Res Inst Limnol, Mondseestr 9, A-5310 Mondsee, Austria; [Ortiz, Joseph D.] Kent State Univ, Dept Geol, 336 McGilvrey Hall, Kent, OH 44242 USA; [Otten, Timothy G.] Oregon State Univ, Dept Microbiol, 226 Nash Hall, Corvallis, OR 97331 USA; [Paerl, Hans W.] Univ N Carolina, Inst Marine Sci, 3431 Arendell St, Morehead City, NC 28557 USA; [Qin, Boqiang] Nanjing Inst Geog &amp; Limnol, 73 East Beijing Rd, Nanjing 210008, Peoples R China; [Stumpf, Richard P.] NOAA, Natl Ctr Coastal Ocean Sci, 1305 East West Highway Code N SCI1, Silver Spring, MD 20910 USA; [Visser, Petra M.] Univ Amsterdam, Inst Biodivers &amp; Ecosyst Dynam, Dept Aquat Microbiol, POB 94248, NL-1090 GE Amsterdam, Netherlands; [Wilhelm, Steven W.] Univ Tennessee, Dept Microbiol, 1414 West Cumberland Ave, Knoxville, TN 37996 USA</t>
  </si>
  <si>
    <t>University System of Ohio; Bowling Green State University; National Oceanic Atmospheric Admin (NOAA) - USA; University System of Ohio; Heidelberg University USA; State University of New York (SUNY) System; State University of New York (SUNY) College of Environmental Science &amp; Forestry; United States Environmental Protection Agency; National Oceanic Atmospheric Admin (NOAA) - USA; National Ocean Service, NOAA; Stanford University; Carnegie Institution for Science; University System of Ohio; Ohio State University; Iowa State University; University of California System; University of California Santa Cruz; University of Innsbruck; University System of Ohio; Kent State University; Kent State University Kent; Kent State University Salem; Oregon State University; University of North Carolina; University of North Carolina Chapel Hill; Chinese Academy of Sciences; Nanjing Institute of Geography &amp; Limnology, CAS; National Oceanic Atmospheric Admin (NOAA) - USA; National Ocean Service, NOAA; National Centers for Coastal Ocean Science (NOOCS); University of Amsterdam; University of Tennessee System; University of Tennessee Knoxville</t>
  </si>
  <si>
    <t>Bullerjahn, GS (通讯作者)，Bowling Green State Univ, Dept Biol Sci, Life Sci Bldg, Bowling Green, OH 43403 USA.</t>
  </si>
  <si>
    <t>bullerj@bgsu.edu</t>
  </si>
  <si>
    <t>Wilhelm, Steven W/B-8963-2008; Stumpf, Richard/L-5237-2019; Qin, Boqiang/E-5900-2013; Bullerjahn, George S/F-4428-2010; Kurmayer, Rainer/AAF-4625-2022; Michalak, Anna M./KBA-4622-2024; Kurmayer, Rainer/AFJ-4791-2022; McKay, Robert Michael/P-3759-2017; Doucette, Gregory J/M-3283-2013; Ortiz, Joseph/E-1144-2011</t>
  </si>
  <si>
    <t>Wilhelm, Steven W/0000-0001-6283-8077; Stumpf, Richard/0000-0001-5531-6860; Kurmayer, Rainer/0000-0002-2100-9616; Kurmayer, Rainer/0000-0002-2100-9616; McKay, Robert Michael/0000-0003-2723-5371; Boyer, Gregory/0000-0003-4490-5461; Kling, Catherine L/0000-0002-4785-7154; Bullerjahn, George/0000-0001-5319-7896; Irwin, Elena/0000-0001-7908-5964; Ortiz, Joseph/0000-0002-6583-3850</t>
  </si>
  <si>
    <t>National Science Foundation [CBET-1515671]; NOAA Great Lakes Environmental Research Laboratory; University of Michigan Water Center; Office of the Vice President for Research AMP; Economic Development at Bowling Green State University; Ohio Department of Education [R/HAB-2-BOR]; Austrian Science Fund (FWF) [P 24070] Funding Source: researchfish; Austrian Science Fund (FWF) [P24070] Funding Source: Austrian Science Fund (FWF); Directorate For Engineering; Div Of Chem, Bioeng, Env, &amp; Transp Sys [1313897] Funding Source: National Science Foundation; Directorate For Engineering; Div Of Chem, Bioeng, Env, &amp; Transp Sys [1209415, 1230543] Funding Source: National Science Foundation; Division Of Integrative Organismal Systems; Direct For Biological Sciences [1451478] Funding Source: National Science Foundation</t>
  </si>
  <si>
    <t>National Science Foundation(National Science Foundation (NSF)); NOAA Great Lakes Environmental Research Laboratory(National Oceanic Atmospheric Admin (NOAA) - USA); University of Michigan Water Center; Office of the Vice President for Research AMP; Economic Development at Bowling Green State University; Ohio Department of Education; Austrian Science Fund (FWF)(Austrian Science Fund (FWF)); Austrian Science Fund (FWF)(Austrian Science Fund (FWF)); Directorate For Engineering; Div Of Chem, Bioeng, Env, &amp; Transp Sys(National Science Foundation (NSF)NSF - Directorate for Engineering (ENG)); Directorate For Engineering; Div Of Chem, Bioeng, Env, &amp; Transp Sys(National Science Foundation (NSF)NSF - Directorate for Engineering (ENG)); Division Of Integrative Organismal Systems; Direct For Biological Sciences(National Science Foundation (NSF)NSF - Directorate for Biological Sciences (BIO)NSF - Division of Integrative Organismal Systems (IOS))</t>
  </si>
  <si>
    <t>The CHAB Workshop was supported by the National Science Foundation under grant no. CBET-1515671 (GSB). Additional support was provided by the NOAA Great Lakes Environmental Research Laboratory, the University of Michigan Water Center and by the Office of the Vice President for Research &amp; Economic Development at Bowling Green State University. Additional research support was provided by Ohio Department of Education grant R/HAB-2-BOR to GSB, RMM and JDO. GSB, RMM and SWW thank Mr. Jason Isakovic (Senior Legislative Assistant, office of US Rep. Robert Latta) for helpful discussions on the legislative process. The authors also thank the many staff and students at BGSU who provided assistance prior and during the Workshop.[SS]</t>
  </si>
  <si>
    <t>10.1016/j.hal.2016.01.003</t>
  </si>
  <si>
    <t>Green Submitted, hybrid, Green Accepted, Green Published</t>
  </si>
  <si>
    <t>WOS:000377319600016</t>
  </si>
  <si>
    <t>Pahlevan, N; Mangin, A; Balasubramanian, SV; Smith, B; Alikas, K; Arai, K; Barbosa, C; Bélanger, S; Binding, C; Bresciani, M; Giardino, C; Gurlin, D; Fan, YZ; Harmel, T; Hunter, P; Ishikaza, J; Kratzer, S; Lehmann, MK; Ligi, M; Ma, RH; Martin-Lauzer, FR; Olmanson, L; Oppelt, N; Pan, YQ; Peters, S; Reynaud, N; de Carvalho, LAS; Simis, S; Spyrakos, E; Steinmetz, F; Stelzer, K; Sterckx, S; Tormos, T; Tyler, A; Vanhellemont, Q; Warren, M</t>
  </si>
  <si>
    <t>Pahlevan, Nima; Mangin, Antoine; Balasubramanian, Sundarabalan V.; Smith, Brandon; Alikas, Krista; Arai, Kohei; Barbosa, Claudio; Belanger, Simon; Binding, Caren; Bresciani, Mariano; Giardino, Claudia; Gurlin, Daniela; Fan, Yongzhen; Harmel, Tristan; Hunter, Peter; Ishikaza, Joji; Kratzer, Susanne; Lehmann, Moritz K.; Ligi, Martin; Ma, Ronghua; Martin-Lauzer, Francois-Regis; Olmanson, Leif; Oppelt, Natascha; Pan, Yanqun; Peters, Steef; Reynaud, Nathalie; de Carvalho, Lino A. Sander; Simis, Stefan; Spyrakos, Evangelos; Steinmetz, Francois; Stelzer, Kerstin; Sterckx, Sindy; Tormos, Thierry; Tyler, Andrew; Vanhellemont, Quinten; Warren, Mark</t>
  </si>
  <si>
    <t>ACIX-Aqua: A global assessment of atmospheric correction methods for Landsat-8 and Sentinel-2 over lakes, rivers, and coastal waters</t>
  </si>
  <si>
    <t>Atmospheric correction over inland and coastal waters is one of the major remaining challenges in aquatic remote sensing, often hindering the quantitative retrieval of biogeochemical variables and analysis of their spatial and temporal variability within aquatic environments. The Atmospheric Correction Intercomparison Exercise (ACIX-Aqua), a joint NASA - ESA activity, was initiated to enable a thorough evaluation of eight state-of-the-art atmospheric correction (AC) processors available for Landsat-8 and Sentinel-2 data processing. Over 1000 radiometric matchups from both freshwaters (rivers, lakes, reservoirs) and coastal waters were utilized to examine the quality of derived aquatic reflectances ((rho) over cap (w)). This dataset originated from two sources: Data gathered from the international scientific community (henceforth called Community Validation Database, CVD), which captured predominantly inland water observations, and the Ocean Color component of AERONET measurements (AERONET-OC), representing primarily coastal ocean environments. This volume of data permitted the evaluation of the AC processors individually (using all the matchups) and comparatively (across seven different Optical Water Types, OWTs) using common matchups. We found that the performance of the AC processors differed for CVD and AERONET-OC matchups, likely reflecting inherent variability in aquatic and atmospheric properties between the two datasets. For the former, the median errors in (rho) over cap (w)(560) and (rho) over cap (w)(664) were found to range from 20 to 30% for best-performing processors. Using the AERONET-OC matchups, our performance assessments showed that median errors within the 15-30% range in these spectral bands may be achieved. The largest uncertainties were associated with the blue bands (25 to 60%) for best-performing processors considering both CVD and AERONET-OC assessments. We further assessed uncertainty propagation to the downstream products such as near-surface concentration of chlorophyll-a (Chla) and Total Suspended Solids (TSS). Using satellite matchups from the CVD along with in situ Chla and TSS, we found that 20-30% uncertainties in (rho) over cap (w)(490 &lt;= lambda &lt;= 743 nm) yielded 25-70% uncertainties in derived Chla and TSS products for top-performing AC processors. We summarize our results using performance matrices guiding the satellite user community through the OWT-specific relative performance of AC processors. Our analysis stresses the need for better representation of aerosols, particularly absorbing ones, and improvements in corrections for sky- (or sun-) glint and adjacency effects, in order to achieve higher quality downstream products in freshwater and coastal ecosystems.</t>
  </si>
  <si>
    <t>[Pahlevan, Nima; Smith, Brandon] NASA, Goddard Space Flight Ctr, Greenbelt, MD 20771 USA; [Pahlevan, Nima; Smith, Brandon] Sci Syst &amp; Applicat Inc SSAI, Lanham, MD USA; [Mangin, Antoine; Martin-Lauzer, Francois-Regis] ACRI ST, Sophia Antipolis, France; [Balasubramanian, Sundarabalan V.] Geosensing &amp; Imaging Solut Consultancy, Trivandrum, Kerala, India; [Alikas, Krista; Ligi, Martin] Univ Tartu, Tartu Observ, Tartumaa, Estonia; [Arai, Kohei] Saga Univ, Dept Informat Sci, Saga, Japan; [Barbosa, Claudio] Natl Inst Space Res INPE, Instrumentat Lab Aquat Syst LabISA, Sao Jose Dos Campos, Brazil; [Belanger, Simon; Pan, Yanqun] Univ Quebec Rimouski, Dept Biol Chim &amp; Geog, Grp BOREAS &amp; Quebec Ocean, Rimouski, PQ, Canada; [Binding, Caren] Environm &amp; Climate Change Canada, Burlington, ON, Canada; [Bresciani, Mariano; Giardino, Claudia] CNR IREA, Natl Res Council Italy, Inst Electromagnet Sensing Environm, Naples, Italy; [Gurlin, Daniela] Wisconsin Dept Nat Resources, Madison, WI USA; [Fan, Yongzhen] Stevens Inst Technol, Dept Phys &amp; Engn Phys, Hoboken, NJ 07030 USA; [Harmel, Tristan] Geosci Environm Toulouse GET, Toulouse, France; [Hunter, Peter; Spyrakos, Evangelos; Tyler, Andrew] Univ Stirling, Dept Biol &amp; Environm Sci, Earth &amp; Planetary Observat Sci EPOS, Stirling, Scotland; [Ishikaza, Joji] Nagoya Univ, Inst Space Earth Environm Res ISEE, Nagoya, Aichi, Japan; [Kratzer, Susanne] Stockholm Univ, Dept Ecol Environm &amp; Plant Sci DEEP, Stockholm, Sweden; [Lehmann, Moritz K.] Xerra Earth Observat Inst, Alexandra, New Zealand; [Lehmann, Moritz K.] Univ Waikato, Hamilton, New Zealand; [Ma, Ronghua] Chinese Acad Sci, Nanjing Inst Geog &amp; Limnol, Key Lab Watershed Geog Sci, Nanjing, Peoples R China; [Olmanson, Leif] Univ Minnesota, Dept Forest Resources, St Paul, MN USA; [Oppelt, Natascha] Univ Kiel, Dept Geog, Earth Observat &amp; Modelling, Kiel, Germany; [Pan, Yanqun] ARCTUS, Rimouski, PQ, Canada; [Peters, Steef] Water Insight, Wageningen, Netherlands; [Reynaud, Nathalie] INRAE, UR RECOVER Pole ECLA, Aix En Provence, France; [de Carvalho, Lino A. Sander] Fed Univ Rio de Janeiro UFRJ, Dept Meteorol, Rio De Janeiro, Brazil; [Simis, Stefan; Warren, Mark] Plymouth Marine Lab, Plymouth, Devon, England; [Steinmetz, Francois] Euratechnologies, Hygeos, Lille, France; [Stelzer, Kerstin] Brockmann Consult GmbH, Hamburg, Germany; [Sterckx, Sindy] Flemish Inst Technol Res VITO, Remote Sensing Unit, Mol, Belgium; [Tormos, Thierry] Off Francais Biodivers OFB, Unite ECosyst LAcustres Pole ECLA, Aix En Provence, France; [Vanhellemont, Quinten] Royal Belgian Inst Nat Sci RBINS, Operat Directorate Nat Environm, Brussels, Belgium</t>
  </si>
  <si>
    <t>National Aeronautics &amp; Space Administration (NASA); NASA Goddard Space Flight Center; Science Systems and Applications Inc; University of Tartu; Tartu Observatory; Saga University; Instituto Nacional de Pesquisas Espaciais (INPE); University of Quebec; Universite du Quebec a Rimouski; Environment &amp; Climate Change Canada; Consiglio Nazionale delle Ricerche (CNR); Istituto Per Il Rilevamento Elettromagnetico Dell'Ambiente (IREA-CNR); Stevens Institute of Technology; Universite de Toulouse; Universite Toulouse III - Paul Sabatier; University of Stirling; Nagoya University; Stockholm University; University of Waikato; Chinese Academy of Sciences; Nanjing Institute of Geography &amp; Limnology, CAS; University of Minnesota System; University of Minnesota Twin Cities; University of Kiel; INRAE; Universidade Federal do Rio de Janeiro; Plymouth Marine Laboratory; VITO; Office Francais de la Biodiversite OFB; Royal Belgian Institute of Natural Sciences</t>
  </si>
  <si>
    <t>nima.pahlevan@nasa.gov; nima.pahlevan@nasa.gov</t>
  </si>
  <si>
    <t>Warren, Mark/IQR-6492-2023; Hunter, Peter D/B-8010-2008; Bélanger, Simon/ABH-0121-2022; Bresciani, Mariano/H-7501-2013; Tyler, Andrew N/F-2034-2010; Alikas, Krista/ABE-1431-2020; Barbosa, claudio/AAJ-4813-2020; Kratzer, Susanne/ABD-8128-2021; ma, rong/GVU-3096-2022; Pahlevan, Nima/L-7746-2014</t>
  </si>
  <si>
    <t>Hunter, Peter D/0000-0001-7269-795X; Bélanger, Simon/0000-0002-9172-8376; Alikas, Krista/0000-0003-3855-6525; Barbosa, claudio/0000-0002-3221-9774; Lehmann, Moritz/0000-0001-7346-3901; Balasubramanian, Sundarabalan/0000-0002-6952-1475; Gurlin, Daniela/0000-0002-4899-9795; Smith, Brandon/0000-0001-6526-6158; Pahlevan, Nima/0000-0002-5454-5212; Oppelt, Natascha/0000-0001-9444-4654; Sander de Carvalho, Lino Augusto/0000-0001-8839-5366; Bresciani, Mariano/0000-0002-7185-8464; Spyrakos, Evangelos/0000-0001-7970-5211; Fan, Yongzhen/0000-0002-8777-3932; Warren, Mark/0000-0002-7941-5254; Ligi, Martin/0000-0003-2442-5719; Simis, Stefan/0000-0002-6296-9146</t>
  </si>
  <si>
    <t>Sao Paulo Research Foundation (FAPESP) [2014/23903-9]; European Union's Horizon 2020 research and innovation program [776480, 730066]; EOMORES; UK Natural Environment Research Council (NERC) [NE/J024279/1, NE/L013312/1]; NASA ROSES [80HQTR19C0015]; USGS Landsat Science Team Award [140G0118C0011]; H2020 Societal Challenges Programme [776480] Funding Source: H2020 Societal Challenges Programme; NERC [NE/L013312/1] Funding Source: UKRI; SPF [NE/S016856/1] Funding Source: UKRI</t>
  </si>
  <si>
    <t>Sao Paulo Research Foundation (FAPESP)(Fundacao de Amparo a Pesquisa do Estado de Sao Paulo (FAPESP)); European Union's Horizon 2020 research and innovation program(Horizon 2020); EOMORES; UK Natural Environment Research Council (NERC)(UK Research &amp; Innovation (UKRI)Natural Environment Research Council (NERC)); NASA ROSES(National Aeronautics &amp; Space Administration (NASA)); USGS Landsat Science Team Award; H2020 Societal Challenges Programme(Horizon 2020European Union (EU)H2020 Societal Challenges Programme); NERC(UK Research &amp; Innovation (UKRI)Natural Environment Research Council (NERC)); SPF(UK Research &amp; Innovation (UKRI))</t>
  </si>
  <si>
    <t>We acknowledge NASA's AERONET team for maintaining the network. Our greatest appreciation is extended to the AERONET-OC Principal Investigators (Giuseppe Zibordi, Brent Holben, Alex Gilerson, Samir Ahmed, Burton Jones, Hui Feng, Young-Je Park, Heidi Sosik, Sherwin Ladner, Timothy Moore, Menghua Wang, Steven Greb, Sarah Bartlett, Dimitry Van der Zande) and their corresponding funding agencies (e.g., JAXA's GCOM-C project). We are thankful to Yannick Huot and Giuseppe Zibordi for their general comments as well as to three anonymous reviewers for providing critical reviews and constructive comments that improved the presentation of the results. The field campaigns conducted in the Brazilian territory were funded by the Sao Paulo Research Foundation (FAPESP) Project 2014/23903-9. Steef Peters, Evangelos Spyrakos, Peter Hunter, Andrew Tyler, Martin Ligi, and Mark Warren were funded under the European Union's Horizon 2020 research and innovation program under grant agreements No. 776480 (MONOCLE) and No. 730066 (EOMORES). Krista Alikas and Martin Ligi were funded by EOMORES. Evangelos Spyrakos, Peter Hunter, and Andrew Tyler were also funded under the UK Natural Environment Research Council (NERC) projects GloboLakes (NE/J024279/1) and INCIS-3IVE (NE/L013312/1). BONUS FerryScope for in situ data collection in European waters is also acknowledged. The consistency in image processing and data extraction among all the processors were made possible via the CTEP platform under ESA support. Nima Pahlevan was funded under NASA ROSES contract #80HQTR19C0015, Remote Sensing of Water Quality element, and the USGS Landsat Science Team Award #140G0118C0011.</t>
  </si>
  <si>
    <t>10.1016/j.rse.2021.112366</t>
  </si>
  <si>
    <t>MAR 2021</t>
  </si>
  <si>
    <t>RJ7HH</t>
  </si>
  <si>
    <t>Green Published, hybrid, Green Accepted</t>
  </si>
  <si>
    <t>WOS:000637771200003</t>
  </si>
  <si>
    <t>Yang, B; Qin, C; Bräuning, A; Osborn, TJ; Trouet, V; Ljungqvist, FC; Esper, J; Schneider, L; Griessinger, J; Büntgen, U; Rossi, S; Dong, GH; Yan, M; Ning, L; Wang, JL; Wang, XF; Wang, SM; Luterbacher, J; Cook, ER; Stenseth, NC</t>
  </si>
  <si>
    <t>Yang, Bao; Qin, Chun; Braeuning, Achim; Osborn, Timothy J.; Trouet, Valerie; Ljungqvist, Fredrik Charpentier; Esper, Jan; Schneider, Lea; Griessinger, Jussi; Buentgen, Ulf; Rossi, Sergio; Dong, Guanghui; Yan, Mi; Ning, Liang; Wang, Jianglin; Wang, Xiaofeng; Wang, Suming; Luterbacher, Juerg; Cook, Edward R.; Stenseth, Nils Chr</t>
  </si>
  <si>
    <t>Long-term decrease in Asian monsoon rainfall and abrupt climate change events over the past 6,700 years</t>
  </si>
  <si>
    <t>PROCEEDINGS OF THE NATIONAL ACADEMY OF SCIENCES OF THE UNITED STATES OF AMERICA</t>
  </si>
  <si>
    <t>tree rings; stable isotopes; variability; megadrought; Asian summer monsoon</t>
  </si>
  <si>
    <t>LAST GLACIAL MAXIMUM; TREE-RING WIDTH; CAL YR BP; TIBETAN PLATEAU; ARCHAEOLOGICAL SITES; ANNUAL PRECIPITATION; CULTURAL-EVOLUTION; QINGHAI PROVINCE; NORTHERN CHINA; ICE-AGE</t>
  </si>
  <si>
    <t>Asian summer monsoon (ASM) variability and its long-term ecological and societal impacts extending back to Neolithic times are poorly understood due to a lack of high-resolution climate proxy data. Here, we present a precisely dated and well-calibrated treering stable isotope chronology from the Tibetan Plateau with 1- to 5-y resolution that reflects high- to low-frequency ASM variability from 4680 BCE to 2011 CE. Superimposed on a persistent drying trend since the mid-Holocene, a rapid decrease in moisture availability between similar to 2000 and similar to 1500 BCE caused a dry hydroclimatic regime from similar to 1675 to similar to 1185 BCE, with mean precipitation estimated at 42 +/- 4% and 5 +/- 2% lower than during themid-Holocene and the instrumental period, respectively. This second-millennium-BCE megadrought marks the mid-to late Holocene transition, during which regional forests declined and enhanced aeolian activity affected northern Chinese ecosystems. We argue that this abrupt aridification starting similar to 2000 BCE contributed to the shift of Neolithic cultures in northern China and likely triggered human migration and societal transformation.</t>
  </si>
  <si>
    <t>[Yang, Bao; Qin, Chun; Wang, Jianglin; Wang, Xiaofeng] Chinese Acad Sci, Northwest Inst Ecoenvironm &amp; Resources, Key Lab Desert &amp; Desertificat, Lanzhou 730000, Peoples R China; [Yang, Bao] Chinese Acad Sci, Ctr Excellence Tibetan Plateau Earth Sci, Beijing 100101, Peoples R China; [Braeuning, Achim; Griessinger, Jussi] Friedrich Alexander Univ Erlangen Nurnberg, Inst Geog, D-91058 Erlangen, Germany; [Osborn, Timothy J.] Univ East Anglia, Sch Environm Sci, Climat Res Unit, Norwich NR4 7TJ, Norfolk, England; [Trouet, Valerie] Univ Arizona, Lab Tree Ring Res, Tucson, AZ 85721 USA; [Ljungqvist, Fredrik Charpentier] Stockholm Univ, Dept Hist, S-10691 Stockholm, Sweden; [Ljungqvist, Fredrik Charpentier] Stockholm Univ, Bolin Ctr Climate Res, S-10691 Stockholm, Sweden; [Ljungqvist, Fredrik Charpentier] Swedish Coll Adv Study, S-75238 Uppsala, Sweden; [Esper, Jan] Johannes Gutenberg Univ Mainz, Dept Geog, D-55099 Mainz, Germany; [Esper, Jan] Czech Acad Sci CzechGlobe, Global Change Res Inst, Brno 60300, Czech Republic; [Schneider, Lea] Justus Liebig Univ, Dept Geog, D-35390 Giessen, Germany; [Buentgen, Ulf] Univ Cambridge, Dept Geog, Cambridge CB2 3EN, England; [Buentgen, Ulf] Swiss Fed Res Inst Forest Snow &amp; Landscape Res, Dendrosci Grp, CH-8903 Birmensdorf, Switzerland; [Buentgen, Ulf] Czech Acad Sci, Czech Globe Global Change Res Inst, Brno 60300, Czech Republic; [Buentgen, Ulf] Masaryk Univ, Fac Sci, Dept Geog, Brno 61137, Czech Republic; [Rossi, Sergio] Univ Quebec Chicoutimi, Dept Sci Fondamentales, Chicoutimi, PQ G7H 2B1, Canada; [Rossi, Sergio] Chinese Acad Sci, South China Bot Garden, Guangdong Prov Key Lab Appl Bot, Key Lab Vegetat Restorat &amp; Management Degraded Ec, Guangzhou 510650, Peoples R China; [Dong, Guanghui] Lanzhou Univ, Coll Earth &amp; Environm Sci, Lanzhou 730000, Peoples R China; [Yan, Mi; Ning, Liang] Nanjing Normal Univ, Sch Geog Sci, Minist Educ, Key Lab Virtual Geog Environm, Nanjing 210023, Peoples R China; [Wang, Suming] Chinese Acad Sci, Nanjing Inst Geog &amp; Limnol, State Key Lab Lake Sci &amp; Environm, Nanjing 210008, Peoples R China; [Luterbacher, Juerg] World Meteorol Org, Sci &amp; Innovat Dept, CH-1211 Geneva, Switzerland; [Cook, Edward R.] Columbia Univ, Lamont Doherty Earth Observ, Tree Ring Lab, Palisades, NY 10964 USA; [Stenseth, Nils Chr] Univ Oslo, Dept Biosci, Ctr Ecol &amp; Evolutionary Synth, N-0316 Oslo, Norway</t>
  </si>
  <si>
    <t>Chinese Academy of Sciences; Chinese Academy of Sciences; University of Erlangen Nuremberg; University of East Anglia; University of Arizona; Stockholm University; Stockholm University; Swedish Collegium for Advanced Study (SCAS); Johannes Gutenberg University of Mainz; Czech Academy of Sciences; Global Change Research Centre of the Czech Academy of Sciences; Justus Liebig University Giessen; University of Cambridge; Swiss Federal Institutes of Technology Domain; Swiss Federal Institute for Forest, Snow &amp; Landscape Research; Czech Academy of Sciences; Global Change Research Centre of the Czech Academy of Sciences; Masaryk University Brno; University of Quebec; University of Quebec Chicoutimi; Chinese Academy of Sciences; South China Botanical Garden, CAS; Lanzhou University; Nanjing Normal University; Chinese Academy of Sciences; Nanjing Institute of Geography &amp; Limnology, CAS; Columbia University; University of Oslo</t>
  </si>
  <si>
    <t>Yang, B (通讯作者)，Chinese Acad Sci, Northwest Inst Ecoenvironm &amp; Resources, Key Lab Desert &amp; Desertificat, Lanzhou 730000, Peoples R China.;Yang, B (通讯作者)，Chinese Acad Sci, Ctr Excellence Tibetan Plateau Earth Sci, Beijing 100101, Peoples R China.;Stenseth, NC (通讯作者)，Univ Oslo, Dept Biosci, Ctr Ecol &amp; Evolutionary Synth, N-0316 Oslo, Norway.</t>
  </si>
  <si>
    <t>yangbao@lzb.ac.cn; n.c.stenseth@mn.uio.no</t>
  </si>
  <si>
    <t>Qin, Chun/G-3720-2013; Yang, Bao/O-1541-2013; Stenseth, Nils Chr./G-5212-2016; Ljungqvist, Fredrik Charpentier/I-5770-2012; Grießinger, Jussi/D-6318-2013; Grießinger, Jussi/JAO-0179-2023; Osborn, Timothy/E-9740-2011; Rossi, Sergio/I-3725-2014; Esper, Jan/O-3127-2018</t>
  </si>
  <si>
    <t>Ljungqvist, Fredrik Charpentier/0000-0003-0220-3947; Grießinger, Jussi/0000-0001-6103-2071; Schneider, Lea/0000-0002-8208-7300; Trouet, Valerie/0000-0002-2683-8704; Osborn, Timothy/0000-0001-8425-6799; Rossi, Sergio/0000-0002-9919-0494; Esper, Jan/0000-0003-3919-014X; Brauning, Achim/0000-0003-3106-4229</t>
  </si>
  <si>
    <t>National Natural Science Foundation of China (NSFC) [41520104005, 41888101]; Belmont Forum; Joint Programming InitiativeClimate, Collaborative Research Action INTEGRATE, an integrated datamodel study of interactions between tropical monsoons and extratropical climate variability and extremes (NSFC) [41661144008]; Joint Programming InitiativeClimate, Collaborative Research Action INTEGRATE, an integrated datamodel study of interactions between tropical monsoons and extratropical climate variability and extremes (UK Natural Environment Research Council) [NE/P006809/1]; German Science Foundation [BR 1895/21-1]; Swedish Research Council (Vetenskapsradet) [2018-01272]; Swedish Collegium for Advanced Study through Riksbankens Jubileumsfond</t>
  </si>
  <si>
    <t>National Natural Science Foundation of China (NSFC)(National Natural Science Foundation of China (NSFC)); Belmont Forum; Joint Programming InitiativeClimate, Collaborative Research Action INTEGRATE, an integrated datamodel study of interactions between tropical monsoons and extratropical climate variability and extremes (NSFC)(National Natural Science Foundation of China (NSFC)); Joint Programming InitiativeClimate, Collaborative Research Action INTEGRATE, an integrated datamodel study of interactions between tropical monsoons and extratropical climate variability and extremes (UK Natural Environment Research Council); German Science Foundation(German Research Foundation (DFG)); Swedish Research Council (Vetenskapsradet)(Swedish Research Council); Swedish Collegium for Advanced Study through Riksbankens Jubileumsfond(Swedish Foundation for Humanities &amp; Social Sciences)</t>
  </si>
  <si>
    <t>We thank Iris Burchardt, Roswitha Hoefner-Stich, Diana Bretting, Weizhen Sun, and Linzhou Xia for the support of field and laboratory assistance and two anonymous reviewers who gave valuable suggestion that has helped to improve the quality of the manuscript. B.Y., T.Y., and J.W. are funded by the National Natural Science Foundation of China (NSFC) (Grant Nos. 41520104005 and 41888101). B.Y., J.W., L.S., and T.J.O. were supported by the Belmont Forum and the Joint Programming InitiativeClimate, Collaborative Research Action INTEGRATE, an integrated datamodel study of interactions between tropical monsoons and extratropical climate variability and extremes (NSFC Grant No. 41661144008; UK Natural Environment Research Council Grant No. NE/P006809/1). A.B. acknowledges financial support from the German Science Foundation (Grant No. BR 1895/21-1). F.C.L. acknowledges support from the Swedish Research Council (Vetenskapsradet, Grant No 2018-01272) and conducted the work with this article as a Pro Futura Scientia XIII Fellow funded by the Swedish Collegium for Advanced Study through Riksbankens Jubileumsfond.</t>
  </si>
  <si>
    <t>NATL ACAD SCIENCES</t>
  </si>
  <si>
    <t>2101 CONSTITUTION AVE NW, WASHINGTON, DC 20418 USA</t>
  </si>
  <si>
    <t>0027-8424</t>
  </si>
  <si>
    <t>1091-6490</t>
  </si>
  <si>
    <t>P NATL ACAD SCI USA</t>
  </si>
  <si>
    <t>Proc. Natl. Acad. Sci. U. S. A.</t>
  </si>
  <si>
    <t>JUL 27</t>
  </si>
  <si>
    <t>e2102007118</t>
  </si>
  <si>
    <t>10.1073/pnas.2102007118</t>
  </si>
  <si>
    <t>UA3CD</t>
  </si>
  <si>
    <t>Green Published, Green Submitted, Green Accepted, hybrid</t>
  </si>
  <si>
    <t>WOS:000685039000020</t>
  </si>
  <si>
    <t>Lehmann, MK; Gurlin, D; Pahlevan, N; Alikas, K; Anstee, J; Balasubramanian, SV; Barbosa, CCF; Binding, C; Bracher, A; Bresciani, M; Burtner, A; Cao, ZG; Dekker, AG; Di Vittorio, C; Drayson, N; Errera, RM; Fernandez, V; Ficek, D; Fichot, CG; Gege, P; Giardino, C; Gitelson, AA; Greb, SR; Henderson, H; Higa, H; Rahaghi, AI; Jamet, C; Jiang, DL; Jordan, T; Kangro, K; Kravitz, JA; Kristoffersen, AS; Kudela, R; Li, L; Ligi, M; Loisel, H; Lohrenz, S; Ma, RH; Maciel, DA; Malthus, TJ; Matsushita, B; Matthews, M; Minaudo, C; Mishra, DR; Mishra, S; Moore, T; Moses, WJ; Nguyên, H; Novo, EMLM; Novoa, S; Odermatt, D; O'Donnell, DM; Olmanson, LG; Ondrusek, M; Oppelt, N; Ouillon, S; Pereira, W; Plattner, S; Verdu, AR; Salem, SI; Schalles, JF; Simis, SGH; Siswanto, E; Smith, B; Somlai-Schweiger, I; Soppa, MA; Spyrakos, E; Tessin, E; van der Woerd, HJ; Vander Woude, A; Vandermeulen, RA; Vantrepotte, V; Wernand, MR; Werther, M; Young, K; Yue, LW</t>
  </si>
  <si>
    <t>Lehmann, Moritz K.; Gurlin, Daniela; Pahlevan, Nima; Alikas, Krista; Anstee, Janet; Balasubramanian, Sundarabalan V.; Barbosa, Claudio C. F.; Binding, Caren; Bracher, Astrid; Bresciani, Mariano; Burtner, Ashley; Cao, Zhigang; Dekker, Arnold G.; Di Vittorio, Courtney; Drayson, Nathan; Errera, Reagan M.; Fernandez, Virginia; Ficek, Dariusz; Fichot, Cedric G.; Gege, Peter; Giardino, Claudia; Gitelson, Anatoly A.; Greb, Steven R.; Henderson, Hayden; Higa, Hiroto; Rahaghi, Abolfazl Irani; Jamet, Cedric; Jiang, Dalin; Jordan, Thomas; Kangro, Kersti; Kravitz, Jeremy A.; Kristoffersen, Arne S.; Kudela, Raphael; Li, Lin; Ligi, Martin; Loisel, Hubert; Lohrenz, Steven; Ma, Ronghua; Maciel, Daniel A.; Malthus, Tim J.; Matsushita, Bunkei; Matthews, Mark; Minaudo, Camille; Mishra, Deepak R.; Mishra, Sachidananda; Moore, Tim; Moses, Wesley J.; Nguyen, Ha; Novo, Evlyn M. L. M.; Novoa, Stefani; Odermatt, Daniel; O'Donnell, David M.; Olmanson, Leif G.; Ondrusek, Michael; Oppelt, Natascha; Ouillon, Sylvain; Pereira Filho, Waterloo; Plattner, Stefan; Verdu, Antonio Ruiz; Salem, Salem I.; Schalles, John F.; Simis, Stefan G. H.; Siswanto, Eko; Smith, Brandon; Somlai-Schweiger, Ian; Soppa, Mariana A.; Spyrakos, Evangelos; Tessin, Elinor; van der Woerd, Hendrik J.; Vander Woude, Andrea; Vandermeulen, Ryan A.; Vantrepotte, Vincent; Wernand, Marcel R.; Werther, Mortimer; Young, Kyana; Yue, Linwei</t>
  </si>
  <si>
    <t>GLORIA-A globally representative hyperspectral in situ dataset for optical sensing of water quality</t>
  </si>
  <si>
    <t>SCIENTIFIC DATA</t>
  </si>
  <si>
    <t>PARTICULATE ORGANIC-CARBON; TURBID PRODUCTIVE WATERS; PHYTOPLANKTON CHLOROPHYLL; REFLECTANCE; COASTAL; OCEAN; INLAND; SURFACE; VALIDATION; ALGORITHMS</t>
  </si>
  <si>
    <t>The development of algorithms for remote sensing of water quality (RSWQ) requires a large amount of in situ data to account for the bio-geo-optical diversity of inland and coastal waters. The GLObal Reflectance community dataset for Imaging and optical sensing of Aquatic environments (GLORIA) includes 7,572 curated hyperspectral remote sensing reflectance measurements at 1 nm intervals within the 350 to 900 nm wavelength range. In addition, at least one co-located water quality measurement of chlorophyll a, total suspended solids, absorption by dissolved substances, and Secchi depth, is provided. The data were contributed by researchers affiliated with 59 institutions worldwide and come from 450 different water bodies, making GLORIA the de-facto state of knowledge of in situ coastal and inland aquatic optical diversity. Each measurement is documented with comprehensive methodological details, allowing users to evaluate fitness-for-purpose, and providing a reference for practitioners planning similar measurements. We provide open and free access to this dataset with the goal of enabling scientific and technological advancement towards operational regional and global RSWQ monitoring.</t>
  </si>
  <si>
    <t>[Lehmann, Moritz K.] Xerra Earth Observat Inst, POB 400, Alexandra 9340, New Zealand; [Lehmann, Moritz K.] Univ Waikato, Sch Sci, Private Bag 3240, Hamilton 3105, New Zealand; [Gurlin, Daniela] Bur Water Qual, Wisconsin Dept Nat Resources, 101 S Webster St, Madison, WI 53707 USA; [Pahlevan, Nima; Smith, Brandon; Vandermeulen, Ryan A.] Sci Syst &amp; Applicat Inc SSAI, Lanham, MD USA; [Pahlevan, Nima; Smith, Brandon] NASA Goddard Space Flight Ctr, Greenbelt, MD USA; [Alikas, Krista; Kangro, Kersti; Ligi, Martin] Tartu Observ Univ Tartu, EE-61602 Tartumaa, Estonia; [Anstee, Janet; Drayson, Nathan] CSIRO Environm Business Unit, Coasts &amp; Oceans Syst Program COS, Acton, ACT 2601, Australia; [Balasubramanian, Sundarabalan V.] GeoSensing &amp; Imaging Consultancy, Trivandrum, Kerala, India; [Barbosa, Claudio C. F.; Maciel, Daniel A.; Novo, Evlyn M. L. M.] Natl Inst Space Res INPE, Instrumentat Lab Aquat Syst LabISA, Sao Jose Dos Campos, Brazil; [Binding, Caren] Environm &amp; Climate Change Canada, Burlington, ON, Canada; [Bracher, Astrid; Soppa, Mariana A.] Phys Oceanog Polar Seas, Bremerhaven, Germany; [Bracher, Astrid] Univ Bremen, Inst Environm Phys, Dept Phys &amp; Elect Engn, Bremen, Germany; [Bresciani, Mariano; Giardino, Claudia] Natl Res Council Italy, Inst Electromagnet Sensing Environm, CNR IREA, Milan, Italy; [Burtner, Ashley] Univ Michigan, Cooperat Inst Great Lakes Res, 4840 South State Rd, Ann Arbor, MI 48108 USA; [Cao, Zhigang; Ma, Ronghua] Chinese Acad Sci, Nanjing Inst Geog &amp; Limnol, Nanjing 210008, Peoples R China; [Dekker, Arnold G.] SatDek Pty Ltd, 99 Read Rd, Sutton, NSW 2620, Australia; [Di Vittorio, Courtney; Young, Kyana] Wake Forest Univ, Engn, 455 Vine St, Winston Salem, NC 27101 USA; [Errera, Reagan M.; Vander Woude, Andrea] NOAA Great Lakes Environm Res Lab, Ann Arbor, MI USA; [Fernandez, Virginia] Univ Republica, Dept Geog, Montevideo, Uruguay; [Ficek, Dariusz] Pomeranian Univ, Inst Biol &amp; Earth Sci, Arciszewskiego 22, PL-76200 Slupsk, Poland; [Fichot, Cedric G.] Boston Univ, Dept Earth &amp; Environm, Boston, MA USA; [Gege, Peter; Plattner, Stefan; Somlai-Schweiger, Ian] Remote Sensing Technol Inst, German Aerosp Ctr DLR, Wessling, Germany; [Gitelson, Anatoly A.] Univ Nebraska Lincoln, Sch Nat Resources, 3310 Holdrege St, Lincoln, NE 68503 USA; [Greb, Steven R.] Univ Wisconsin Madison, Aquat Sci Ctr, 1975 Willow Dr, Madison, WI 53706 USA; [Henderson, Hayden] Michigan Technol Univ, Great Lakes Res Ctr, 100 Phoenix Dr, Houghton, MI 49931 USA; [Higa, Hiroto] Yokohama Natl Univ, Fac Urban Innovat, Tokiwadai 79-5, Yokohama, Kanagawa, Japan; [Rahaghi, Abolfazl Irani; Odermatt, Daniel; Werther, Mortimer] Swiss Fed Inst Aquat Sci &amp; Technol, Dept Surface Waters Res &amp; Management, Dubendorf, Switzerland; [Jamet, Cedric; Loisel, Hubert; Vantrepotte, Vincent] Univ Lille, Univ Littoral Cote Opale, CNRS, IRD,UMR 8187,LOG Lab Oceanol &amp; Geosci, F-62930 Wimereux, France; [Jiang, Dalin; Spyrakos, Evangelos; Werther, Mortimer] Univ Stirling, Fac Nat Sci, Earth &amp; Planetary Observat Sci EPOS, Biol &amp; Environm Sci, Stirling, Scotland; [Jordan, Thomas; Simis, Stefan G. H.] Plymouth Marine Lab, Plymouth PL1 3DH, England; [Kravitz, Jeremy A.] NASA Ames Res Ctr, Moffett Field, CA USA; [Kristoffersen, Arne S.; Tessin, Elinor] Univ Bergen, Dept Phys &amp; Technol, Bergen, Norway; [Kudela, Raphael] Univ Calif Santa Cruz, Inst Marine Sci, Ocean Sci Dept, 1156 High St, Santa Cruz, CA 95064 USA; [Li, Lin] Purdue Univ, Indiana Univ, Dept Earth Sci, Indianapolis, IN USA; [Lohrenz, Steven] Univ Massachusetts Dartmouth, Sch Marine Sci &amp; Technol West, 706 South Rodney French Blvd, New Bedford, MA 02744 USA; [Malthus, Tim J.] CSIRO Environm Business Unit, Coasts &amp; Oceans Syst Program COS, Ecosci Precinct, 41 Boggo Rd, Dutton Pk, Qld 4102, Australia; [Matsushita, Bunkei] Univ Tsukuba, Fac Life &amp; Environm Sci, Tsukuba, Ibaraki, Japan; [Matthews, Mark] CyanoLakes Pty Ltd, Sydney 2126, Australia; [Minaudo, Camille] Univ Barcelona, Dept Biol Evolut Ecol &amp; Ciencies Ambientals, Fac Biol, Ave Diagonal 643, Barcelona 08028, Spain; [Mishra, Deepak R.] Univ Georgia, Dept Geog, Athens, GA 30602 USA; [Mishra, Sachidananda] NOAA, Natl Ctr Coastal Ocean Sci, 1305 East West Hwy, Silver Spring, MD 20910 USA; [Moore, Tim] Florida Atlantic Univ, Harbor Branch Oceanog Inst, Ft Pierce, FL USA; [Moses, Wesley J.] US Naval Res Lab, 4555 Overlook Ave SW, Washington, DC 20375 USA; [Nguyen, Ha] VNU Univ Sci, Fac Geol, Hanoi, Vietnam; [Novoa, Stefani; Wernand, Marcel R.] Royal Netherlands Inst Sea Res, Phys Oceanog Marine Opt &amp; Remote Sensing, Den Burg, Netherlands; [O'Donnell, David M.] Upstate Freshwater Inst, Syracuse, NY USA; [Olmanson, Leif G.] Univ Minnesota, Dept Forest Resources, St Paul, MN USA; [Ondrusek, Michael] NOAA Ctr Satellite Applicat &amp; Res, College Pk, MD USA; [Oppelt, Natascha] Univ Kiel, Dept Geog, Earth Observat &amp; Modelling, D-24118 Kiel, Germany; [Ouillon, Sylvain] Univ Toulouse, UMR LEGOS, IRD, CNES,CNRS,UPS, 14 Ave Edouard Belin, F-31400 Toulouse, France; [Ouillon, Sylvain] Univ Sci &amp; Technol Hanoi USTH, Vietnamese Acad Sci &amp; Technol VAST, Dept Water Environm Oceanog, 18 Hoang Quoc Viet, Hanoi 100000, Vietnam; [Pereira Filho, Waterloo] Univ Fed Santa Maria, Dept Geosci, Ave Roraima 1000, BR-97105900 Santa Maria, RS, Brazil; [Verdu, Antonio Ruiz] Univ Valencia, Lab Earth Observat, Catedrat Agustin Escardino 9, Paterna 46980, Valencia, Spain; [Salem, Salem I.] Kyoto Univ Adv Sci KUAS, Fac Engn, 18 Yamanouchi Gotanda, Ukyo, Kyoto, Japan; [Schalles, John F.] Creighton Univ, Dept Biol, Omaha, NE 68178 USA; [Siswanto, Eko] Japan Agcy Marine Earth Sci &amp; Technol JAMSTEC, Showa machi 3173-25, Yokohama, Kanagawa 2360001, Japan; [van der Woerd, Hendrik J.] Vrije Univ, Inst Environm Studies IVM, Dept Water &amp; Climate Risk, Amsterdam, Netherlands; [Vandermeulen, Ryan A.] NASA Goddard Space Flight Ctr, Ocean Ecol Lab, Greenbelt, MD USA; [Yue, Linwei] China Univ Geosci, Sch Geog &amp; Informat Engn, Wuhan, Peoples R China</t>
  </si>
  <si>
    <t>University of Waikato; Science Systems and Applications Inc; National Aeronautics &amp; Space Administration (NASA); NASA Goddard Space Flight Center; Commonwealth Scientific &amp; Industrial Research Organisation (CSIRO); Instituto Nacional de Pesquisas Espaciais (INPE); Environment &amp; Climate Change Canada; University of Bremen; Consiglio Nazionale delle Ricerche (CNR); Istituto Per Il Rilevamento Elettromagnetico Dell'Ambiente (IREA-CNR); University of Michigan System; University of Michigan; Chinese Academy of Sciences; Nanjing Institute of Geography &amp; Limnology, CAS; Wake Forest University; National Oceanic Atmospheric Admin (NOAA) - USA; Universidad de la Republica, Uruguay; Pomeranian Medical University; Boston University; Helmholtz Association; German Aerospace Centre (DLR); University of Nebraska System; University of Nebraska Lincoln; University of Wisconsin System; University of Wisconsin Madison; Michigan Technological University; Yokohama National University; Swiss Federal Institutes of Technology Domain; Swiss Federal Institute of Aquatic Science &amp; Technology (EAWAG); Universite du Littoral-Cote-d'Opale; Centre National de la Recherche Scientifique (CNRS); CNRS - National Institute for Earth Sciences &amp; Astronomy (INSU); Universite de Lille; Institut de Recherche pour le Developpement (IRD); University of Stirling; Plymouth Marine Laboratory; National Aeronautics &amp; Space Administration (NASA); NASA Ames Research Center; University of Bergen; University of California System; University of California Santa Cruz; Indiana University System; Indiana University-Purdue University Indianapolis; Purdue University System; Purdue University; University of Massachusetts System; University Massachusetts Dartmouth; Commonwealth Scientific &amp; Industrial Research Organisation (CSIRO); University of Tsukuba; Universitat de Barcelona; University System of Georgia; University of Georgia; National Oceanic Atmospheric Admin (NOAA) - USA; National Ocean Service, NOAA; National Centers for Coastal Ocean Science (NOOCS); Harbor Branch Oceanographic Institute Foundation; State University System of Florida; Florida Atlantic University; United States Department of Defense; United States Navy; Naval Research Laboratory; Vietnam National University Hanoi; Utrecht University; Royal Netherlands Institute for Sea Research (NIOZ); University of Minnesota System; University of Minnesota Twin Cities; University of Kiel; Universite de Toulouse; Universite Toulouse III - Paul Sabatier; Centre National de la Recherche Scientifique (CNRS); Institut de Recherche pour le Developpement (IRD); Laboratoire d'Etudes en Geophysique et oceanographie spatiales; Vietnam Academy of Science &amp; Technology (VAST); University of Science &amp; Technology of Hanoi (USTH); Universidade Federal de Santa Maria (UFSM); University of Valencia; Creighton University; Japan Agency for Marine-Earth Science &amp; Technology (JAMSTEC); Vrije Universiteit Amsterdam; National Aeronautics &amp; Space Administration (NASA); NASA Goddard Space Flight Center; China University of Geosciences</t>
  </si>
  <si>
    <t>Lehmann, MK (通讯作者)，Xerra Earth Observat Inst, POB 400, Alexandra 9340, New Zealand.;Lehmann, MK (通讯作者)，Univ Waikato, Sch Sci, Private Bag 3240, Hamilton 3105, New Zealand.</t>
  </si>
  <si>
    <t>moritz.lehmann@gmail.com</t>
  </si>
  <si>
    <t>Ouillon, Sylvain/A-6292-2012; Cao, Zhigang/L-5337-2017; Bracher, Astrid/I-2672-2013; SALEM, Salem Ibrahim/AAL-3775-2021; Gege, Peter/JRY-8783-2023; Barbosa, claudio/AAJ-4813-2020; Alikas, Krista/ABE-1431-2020; Pahlevan, Nima/L-7746-2014; ma, rong/GVU-3096-2022; Soppa, Mariana A./F-3878-2011; Minaudo, Camille/AAG-9707-2019; Pereira Filho, Waterloo/L-5187-2016; Bresciani, Mariano/H-7501-2013; Mishra, Deepak R/Q-1250-2018; Odermatt, Daniel/A-9379-2011; Kangro, Kersti/D-8972-2015; Van der Woerd, Hendrik Jan/K-9812-2013; Anstee, Janet/B-1032-2012</t>
  </si>
  <si>
    <t>Ouillon, Sylvain/0000-0001-7964-7787; Cao, Zhigang/0000-0001-5329-2906; Bracher, Astrid/0000-0003-3025-5517; SALEM, Salem Ibrahim/0000-0001-7707-2684; Gege, Peter/0000-0003-0939-5267; Barbosa, claudio/0000-0002-3221-9774; Alikas, Krista/0000-0003-3855-6525; Minaudo, Camille/0000-0003-0979-9595; Mishra, Deepak R/0000-0001-8192-7681; Kristoffersen, Arne Skodvin/0000-0002-8327-196X; Lehmann, Moritz/0000-0001-7346-3901; Di Vittorio, Courtney/0000-0001-8623-1982; Altenburg Soppa, Mariana/0000-0002-5100-8809; Kangro, Kersti/0000-0001-6143-9330; Gurlin, Daniela/0000-0002-4899-9795; Smith, Brandon/0000-0001-6526-6158; Spyrakos, Evangelos/0000-0001-7970-5211; Somlai-Schweiger, Ian/0000-0003-4204-7838; Mishra, Sachidananda/0000-0001-6613-3103; Jordan, Thomas/0000-0002-2096-8858; Jiang, Dalin/0000-0001-5676-5860; Van der Woerd, Hendrik Jan/0000-0002-8901-7567; Anstee, Janet/0000-0002-1681-9630; Bresciani, Mariano/0000-0002-7185-8464</t>
  </si>
  <si>
    <t>Estonian Ministry of Education and Research; European Commission [FP7-ENV-2007-1-226224]; Estonian Research Council; Helmholtz Infrastructure Initiative FRAM; BMBF [03G0218A]; New Zealand Ministry for Business, Innovation Employment [UOWX1503, UOWX1802, KENTR1601]; USGS Landsat Science Team Award [140G0118C0011]; Vietnam National Foundation for Science and Technology Development (NAFOSTED) [105.08-2019.329]; Federal Ministry for Economic Affairs and Energy, Germany [50EE1340, 50EE1923, 50EE1915]; NASA ROSES grants [80HQTR19C0015, 80NSSC 21K0499]; Grants-in-Aid for Scientific Research [22H05716] Funding Source: KAKEN</t>
  </si>
  <si>
    <t>Estonian Ministry of Education and Research(Ministry of Education and Research, Estonia); European Commission(European Union (EU)European Commission Joint Research Centre); Estonian Research Council(Estonian Research Council); Helmholtz Infrastructure Initiative FRAM; BMBF(Federal Ministry of Education &amp; Research (BMBF)); New Zealand Ministry for Business, Innovation Employment(New Zealand Ministry of Business, Innovation and Employment (MBIE)); USGS Landsat Science Team Award; Vietnam National Foundation for Science and Technology Development (NAFOSTED)(National Foundation for Science &amp; Technology Development (NAFOSTED)); Federal Ministry for Economic Affairs and Energy, Germany; NASA ROSES grants; Grants-in-Aid for Scientific Research(Ministry of Education, Culture, Sports, Science and Technology, Japan (MEXT)Japan Society for the Promotion of ScienceGrants-in-Aid for Scientific Research (KAKENHI))</t>
  </si>
  <si>
    <t>Estonian Ministry of Education and Research; European Commission FP7, H2020, FP7-ENV-2007-1-226224; Estonian Research Council; Helmholtz Infrastructure Initiative FRAM; BMBF 03G0218A; New Zealand Ministry for Business, Innovation &amp; Employment grants UOWX1503, UOWX1802, KENTR1601, NASA ROSES grants 80HQTR19C0015, 80NSSC 21K0499, 80NSSC22K1389, and USGS Landsat Science Team Award 140G0118C0011, Vietnam National Foundation for Science and Technology Development (NAFOSTED), grant number 105.08-2019.329, Federal Ministry for Economic Affairs and Energy, Germany, Award: LAKESAT 50EE1340, EnMAP CalVal 50EE1923, TypSynSat 50EE1915.</t>
  </si>
  <si>
    <t>2052-4463</t>
  </si>
  <si>
    <t>SCI DATA</t>
  </si>
  <si>
    <t>Sci. Data</t>
  </si>
  <si>
    <t>FEB 16</t>
  </si>
  <si>
    <t>10.1038/s41597-023-01973-y</t>
  </si>
  <si>
    <t>A0HI5</t>
  </si>
  <si>
    <t>Green Published, gold, Green Accepted</t>
  </si>
  <si>
    <t>WOS:000952021000002</t>
  </si>
  <si>
    <t>Kaufman, D; McKay, N; Routson, C; Erb, M; Davis, B; Heiri, O; Jaccard, S; Tierney, J; Dätwyler, C; Axford, Y; Brussel, T; Cartapanis, O; Chase, B; Dawson, A; de Vernal, A; Engels, S; Jonkers, L; Marsicek, J; Moffa-Sánchez, P; Morrill, C; Orsi, A; Rehfeld, K; Saunders, K; Sommer, PS; Thomas, E; Tonello, M; Tóth, M; Vachula, R; Andreev, A; Bertrand, S; Biskaborn, B; Bringué, M; Brooks, S; Caniupán, M; Chevalier, M; Cwynar, L; Emile-Geay, J; Fegyveresi, J; Feurdean, A; Finsinger, W; Fortin, MC; Foster, L; Fox, M; Gajewski, K; Grosjean, M; Hausmann, S; Heinrichs, M; Holmes, N; Ilyashuk, B; Ilyashuk, E; Juggins, S; Khider, D; Koinig, K; Langdon, P; Larocque-Tobler, I; Li, JY; Lotter, A; Luoto, T; Mackay, A; Magyari, E; Malevich, S; Mark, B; Massaferro, J; Montade, V; Nazarova, L; Novenko, E; Paril, P; Pearson, E; Peros, M; Pienitz, R; Plóciennik, M; Porinchu, D; Potito, A; Rees, A; Reinemann, S; Roberts, S; Rolland, N; Salonen, S; Self, A; Seppä, H; Shala, S; St-Jacques, JM; Stenni, B; Syrykh, L; Tarrats, P; Taylor, K; van den Bos, V; Velle, G; Wahl, E; Walker, I; Wilmshurst, J; Zhang, EL; Zhilich, S</t>
  </si>
  <si>
    <t>Kaufman, Darrell; McKay, Nicholas; Routson, Cody; Erb, Michael; Davis, Basil; Heiri, Oliver; Jaccard, Samuel; Tierney, Jessica; Datwyler, Christoph; Axford, Yarrow; Brussel, Thomas; Cartapanis, Olivier; Chase, Brian; Dawson, Andria; de Vernal, Anne; Engels, Stefan; Jonkers, Lukas; Marsicek, Jeremiah; Moffa-Sanchez, Paola; Morrill, Carrie; Orsi, Anais; Rehfeld, Kira; Saunders, Krystyna; Sommer, Philipp S.; Thomas, Elizabeth; Tonello, Marcela; Toth, Monika; Vachula, Richard; Andreev, Andrei; Bertrand, Sebastien; Biskaborn, Boris; Bringue, Manuel; Brooks, Stephen; Caniupan, Magaly; Chevalier, Manuel; Cwynar, Les; Emile-Geay, Julien; Fegyveresi, John; Feurdean, Angelica; Finsinger, Walter; Fortin, Marie-Claude; Foster, Louise; Fox, Mathew; Gajewski, Konrad; Grosjean, Martin; Hausmann, Sonja; Heinrichs, Markus; Holmes, Naomi; Ilyashuk, Boris; Ilyashuk, Elena; Juggins, Steve; Khider, Deborah; Koinig, Karin; Langdon, Peter; Larocque-Tobler, Isabelle; Li, Jianyong; Lotter, Andre; Luoto, Tomi; Mackay, Anson; Magyari, Eniko; Malevich, Steven; Mark, Bryan; Massaferro, Julieta; Montade, Vincent; Nazarova, Larisa; Novenko, Elena; Paril, Petr; Pearson, Emma; Peros, Matthew; Pienitz, Reinhard; Plociennik, Mateusz; Porinchu, David; Potito, Aaron; Rees, Andrew; Reinemann, Scott; Roberts, Stephen; Rolland, Nicolas; Salonen, Sakari; Self, Angela; Seppa, Heikki; Shala, Shyhrete; St-Jacques, Jeannine-Marie; Stenni, Barbara; Syrykh, Liudmila; Tarrats, Pol; Taylor, Karen; van den Bos, Valerie; Velle, Gaute; Wahl, Eugene; Walker, Ian; Wilmshurst, Janet; Zhang, Enlou; Zhilich, Snezhana</t>
  </si>
  <si>
    <t>A global database of Holocene paleotemperature records</t>
  </si>
  <si>
    <t>SEA-SURFACE TEMPERATURE; LATE-QUATERNARY VEGETATION; MILLENNIAL-SCALE CHANGES; NORTHERN NORTH-ATLANTIC; SOUTH CHINA SEA; INTERTROPICAL CONVERGENCE ZONE; POLLEN-BASED RECONSTRUCTION; WESTERN EQUATORIAL PACIFIC; EASTERN TIBETAN PLATEAU; LAKE VUOLEP-NJAKAJAURE</t>
  </si>
  <si>
    <t>A comprehensive database of paleoclimate records is needed to place recent warming into the longer-term context of natural climate variability. We present a global compilation of quality-controlled, published, temperature-sensitive proxy records extending back 12,000 years through the Holocene. Data were compiled from 679 sites where time series cover at least 4000 years, are resolved at sub-millennial scale (median spacing of 400 years or finer) and have at least one age control point every 3000 years, with cut-off values slackened in data-sparse regions. The data derive from lake sediment (51%), marine sediment (31%), peat (11%), glacier ice (3%), and other natural archives. The database contains 1319 records, including 157 from the Southern Hemisphere. The multi-proxy database comprises paleotemperature time series based on ecological assemblages, as well as biophysical and geochemical indicators that reflect mean annual or seasonal temperatures, as encoded in the database. This database can be used to reconstruct the spatiotemporal evolution of Holocene temperature at global to regional scales, and is publicly available in Linked Paleo Data (LiPD) format. Measurement(s)climateTechnology Type(s)digital curationFactor Type(s)temporal interval center dot geographic location center dot proxy typeSample Characteristic - Environmentclimate systemSample Characteristic - LocationEarth (planet) Machine-accessible metadata file describing the reported data:</t>
  </si>
  <si>
    <t>[Kaufman, Darrell; McKay, Nicholas; Routson, Cody; Erb, Michael; Fegyveresi, John] No Arizona Univ, Sch Earth &amp; Sustainabil, Flagstaff, AZ 86011 USA; [Davis, Basil; Sommer, Philipp S.; Chevalier, Manuel] Univ Lausanne, Inst Earth Surface Dynam, CH-1015 Lausanne, Switzerland; [Heiri, Oliver] Univ Basel, Dept Environm Sci, CH-4056 Basel, Switzerland; [Jaccard, Samuel; Cartapanis, Olivier] Univ Bern, Inst Geol Sci, CH-3012 Bern, Switzerland; [Jaccard, Samuel; Datwyler, Christoph; Cartapanis, Olivier; Grosjean, Martin] Oeschger Ctr Climate Change Res, CH-3012 Bern, Switzerland; [Tierney, Jessica; Malevich, Steven] Univ Arizona, Dept Geosci, Tucson, AZ 85721 USA; [Datwyler, Christoph; Grosjean, Martin] Univ Bern, Inst Geog, CH-3012 Bern, Switzerland; [Axford, Yarrow] Northwestern Univ, Dept Earth &amp; Planetary Sci, Evanston, IL 60208 USA; [Brussel, Thomas] Univ Utah, Dept Geog, Salt Lake City, UT 84112 USA; [Chase, Brian; Finsinger, Walter; Montade, Vincent] Univ Montpellier, CNRS, Inst Sci Evolut, F-34095 Montpellier, France; [Dawson, Andria] Mt Royal Univ, Dept Gen Educ, Calgary, AB T3E6K6, Canada; [de Vernal, Anne] Univ Quebec, Geotop UQAM, Montreal, PQ H3C 3P8, Canada; [Engels, Stefan] Univ London, Dept Geog, London WC1E 7HX, England; [Jonkers, Lukas] Univ Bremen, MARUM Ctr Marine Environm Sci, D-28359 Bremen, Germany; [Marsicek, Jeremiah] Univ Wisconsin, Dept Geosci, Madison, WI 53706 USA; [Moffa-Sanchez, Paola] Univ Durham, Dept Geog, Durham DH1 3LE, England; [Morrill, Carrie] Univ Colorado, Cooperat Inst Res Environm Sci, Boulder, CO 80309 USA; [Orsi, Anais] Univ Paris Saclay, Lab Sci Climat &amp; Environm, F-91191 Gif Sur Yvette, France; [Rehfeld, Kira] Heidelberg Univ, Inst Environm Phys, D-69221 Heidelberg, Germany; [Saunders, Krystyna] Australian Nucl Sci &amp; Technol Org, Lucas Heights, NSW 2234, Australia; [Sommer, Philipp S.] Helmholtz Zentrum, Inst Coastal Res, Geesthacht, Germany; [Thomas, Elizabeth] SUNY Buffalo, Dept Geol, Buffalo, NY 14206 USA; [Tonello, Marcela] Univ Nacl Mar del Plata, Inst Invest Marinas &amp; Costeras, RA-7600 Mar Del Plata, Argentina; [Toth, Monika] Balaton Limnol Inst, Ctr Ecol Res, H-8237 Tihany, Hungary; [Vachula, Richard] Brown Univ, Dept Earth Environm &amp; Planetary Sci, Providence, RI 02912 USA; [Andreev, Andrei; Biskaborn, Boris] Helmholtz Ctr Polar &amp; Marine Res, Polar Terr Environm Syst, Alfred Wegener Inst, D-14473 Potsdam, Germany; [Bertrand, Sebastien] Univ Ghent, Renard Ctr Marine Geol, B-9000 Ghent, Belgium; [Bringue, Manuel] Geol Survey Canada, Nat Resources Canada, Calgary, AB T2L 2A7, Canada; [Brooks, Stephen] Nat Hist Museum, Dept Life Sci, London SW7 5BD, England; [Caniupan, Magaly] Univ Concepcion, Dept Oceanog, Concepcion 4030000, Chile; [Caniupan, Magaly] COPAS Sur Austral Program, Concepcion 4030000, Chile; [Cwynar, Les] Univ New Brunswick, Dept Biol, Fredericton, NB E3B 5A3, Canada; [Emile-Geay, Julien] Univ Southern Calif, Dept Earth Sci, Los Angeles, CA 90089 USA; [Feurdean, Angelica] Goethe Univ, Dept Phys Geog, D-60438 Frankfurt, Germany; [Fortin, Marie-Claude] Univ Ottawa, Ottawa Carleton Inst Biol, Ottawa, ON KIN 6N5, Canada; [Foster, Louise; Juggins, Steve; Pearson, Emma] Newcastle Univ, Sch Geog Polit &amp; Sociol, Newcastle Upon Tyne NE1 7RU, Tyne &amp; Wear, England; [Foster, Louise; Roberts, Stephen] British Antarctic Survey, Palaeoenvironm &amp; Ice Sheets, Cambridge CB3 0ET, England; [Fox, Mathew] Univ Arizona, Sch Anthropol, Tucson, AZ 85721 USA; [Gajewski, Konrad] Univ Ottawa, Dept Geog Environm &amp; Geomat, Ottawa, ON K1N 6N5, Canada; [Hausmann, Sonja] Aquat GmbH, CH-3007 Bern, Switzerland; [Heinrichs, Markus] Okanagan Coll, Dept Geog &amp; Earth &amp; Environm Sci, Kelowna, BC V1Y 4X8, Canada; [Holmes, Naomi] Sheffield Hallam Univ, Dept Nat &amp; Built Environm, Sheffield S1 1WB, S Yorkshire, England; [Ilyashuk, Boris; Ilyashuk, Elena; Koinig, Karin] Univ Innsbruck, Dept Ecol, A-6020 Innsbruck, Austria; [Khider, Deborah] Univ Southern Calif, Inst Informat Sci, Marina Del Rey, CA 90292 USA; [Langdon, Peter] Univ Southampton, Sch Geog &amp; Environm Sci, Southampton SO17 1BJ, Hants, England; [Larocque-Tobler, Isabelle] LAKES Inst, CH-3250 Lyss, Switzerland; [Li, Jianyong] Northwest Univ, Coll Urban &amp; Environm Sci, Xian 710027, Peoples R China; [Lotter, Andre] Univ Bern, Palaeoecol, CH-3013 Bern, Switzerland; [Luoto, Tomi] Univ Helsinki, Fac Biol &amp; Environm Sci, Lahti 15140, Finland; [Mackay, Anson] UCL, Dept Geog, London WC1E 6BT, England; [Magyari, Eniko] Eotvos Lorand Univ, Dept Environm &amp; Landscape Geog, H-1117 Budapest, Hungary; [Mark, Bryan] Ohio State Univ, Dept Geog, Columbus, OH 43210 USA; Byrd Polar &amp; Climate Res Ctr, Columbus, OH 43210 USA; [Massaferro, Julieta] CONICET Argentina, CENAC APN, RA-8400 San Carlos De Bariloche, RN, Argentina; [Nazarova, Larisa] Potsdam Univ, Inst Geosci, D-14476 Golm, Germany; [Novenko, Elena] Lomonosov Moscow State Univ, Fac Geog, Moscow 119991, Russia; [Paril, Petr] Masaryk Univ, Dept Bot &amp; Zool, Brno 61137, Czech Republic; [Peros, Matthew] Bishops Univ, Dept Geog &amp; Environm, Sherbrooke, PQ J1M 1Z7, Canada; [Pienitz, Reinhard] Univ Laval, Dept Geog, Ctr Northern Studies, Quebec City, PQ G1V 0A6, Canada; [Plociennik, Mateusz] Univ Lodz, Dept Invertebrate Zool &amp; Hydrobiol, PL-90237 Lodz, Poland; [Porinchu, David] Univ Georgia, Dept Geog, Athens, GA 30606 USA; [Potito, Aaron; Taylor, Karen] Natl Univ Ireland Galway, Sch Geog Archaeol &amp; Irish Studies, Galway H91 TK33, Ireland; [Rees, Andrew; van den Bos, Valerie] Victoria Univ Wellington, Sch Geog Environm &amp; Earth Sci, Wellington 6012, New Zealand; [Reinemann, Scott] Sinclair Community Coll, Dept Geog, Dayton, OH 45402 USA; [Rolland, Nicolas] Fisheries &amp; Ocean Canada, Gulf Fisheries Ctr, Moncton, NB E1C 9B6, Canada; [Salonen, Sakari; Seppa, Heikki] Univ Helsinki, Dept Geosci &amp; Geog, Helsinki 00014, Finland; [Self, Angela] Nat Hist Museum, London SW7 5BD, England; [Shala, Shyhrete] Stockholm Univ, Dept Phys Geog, SE-10691 Stockholm, Sweden; [St-Jacques, Jeannine-Marie] Concordia Univ, Geog Planning &amp; Environm, Montreal, PQ H3G 1M8, Canada; [Stenni, Barbara] Ca Foscari Univ Venice, Dept Environm Sci Informat &amp; Stat, I-30172 Venice, Italy; [Syrykh, Liudmila] Herzen State Pedag Univ Russia, Res Lab Environm Management, St Petersburg 191186, Russia; [Tarrats, Pol] Univ Barcelona, Dept Biol Evolut Ecol &amp; Ciencies Ambientals, Seccio Ecol, Barcelona 08028, Spain; [Taylor, Karen] Univ Coll Cork, Dept Geog, Cork, Ireland; [Velle, Gaute] LFI, NORCE Norwegian Res Ctr, N-5008 Bergen, Norway; [Wahl, Eugene] US NOAA, Natl Ctr Environm Informat, Boulder, CO 80305 USA; [Walker, Ian] Univ British Columbia, Dept Biol, Dept Earth Environm &amp; Geog Sci, Kelowna, BC V1V 1V7, Canada; [Wilmshurst, Janet] Landcare Res Ecosyst &amp; Conservat, Lincoln 7640, New Zealand; [Zhang, Enlou] Chinese Acad Sci, Nanjing Inst Geog &amp; Limnol, Nanjing 210008, Peoples R China; [Zhilich, Snezhana] Russian Acad Sci, Inst Archaeol &amp; Ethnog, Siberian Branch, Novosibirsk 630090, Russia</t>
  </si>
  <si>
    <t>Northern Arizona University; University of Lausanne; University of Basel; University of Bern; University of Bern; University of Arizona; University of Bern; Northwestern University; Utah System of Higher Education; University of Utah; Centre National de la Recherche Scientifique (CNRS); Institut de Recherche pour le Developpement (IRD); Universite de Montpellier; Mount Royal University; University of Quebec; University of Quebec Montreal; University of London; University of Bremen; University of Wisconsin System; University of Wisconsin Madison; Durham University; University of Colorado System; University of Colorado Boulder; Universite Paris Cite; CEA; Centre National de la Recherche Scientifique (CNRS); Universite Paris Saclay; Ruprecht Karls University Heidelberg; Australian Nuclear Science &amp; Technology Organisation; Helmholtz Association; Helmholtz-Zentrum Hereon; State University of New York (SUNY) System; State University of New York (SUNY) Buffalo; National University of Mar del Plata; Hungarian Academy of Sciences; Hungarian Research Network; HUN-REN Centre for Ecological Research; HUN-REN Balaton Limnological Research Institute; Brown University; Helmholtz Association; Alfred Wegener Institute, Helmholtz Centre for Polar &amp; Marine Research; Ghent University; Natural Resources Canada; Lands &amp; Minerals Sector - Natural Resources Canada; Geological Survey of Canada; Natural History Museum London; Universidad de Concepcion; University of New Brunswick; University of Southern California; Goethe University Frankfurt; University of Ottawa; Newcastle University - UK; UK Research &amp; Innovation (UKRI); Natural Environment Research Council (NERC); NERC British Antarctic Survey; University of Arizona; University of Ottawa; Sheffield Hallam University; University of Innsbruck; University of Southern California; University of Southampton; Northwest University Xi'an; University of Bern; University of Helsinki; University of London; University College London; Eotvos Lorand University; University System of Ohio; Ohio State University; Lomonosov Moscow State University; Masaryk University Brno; Bishops University; Laval University; University of Lodz; University System of Georgia; University of Georgia; Victoria University Wellington; Sinclair Community College; Fisheries &amp; Oceans Canada; University of Helsinki; Natural History Museum London; Stockholm University; Concordia University - Canada; Universita Ca Foscari Venezia; Herzen State Pedagogical University of Russia; Universitat de Barcelona; University College Cork; Norwegian Research Centre (NORCE); National Oceanic Atmospheric Admin (NOAA) - USA; University of British Columbia; Chinese Academy of Sciences; Nanjing Institute of Geography &amp; Limnology, CAS; Russian Academy of Sciences; Institute of Archaeology &amp; Ethnography, Siberian Branch of Russian Academy of Sciences</t>
  </si>
  <si>
    <t>Kaufman, D (通讯作者)，No Arizona Univ, Sch Earth &amp; Sustainabil, Flagstaff, AZ 86011 USA.</t>
  </si>
  <si>
    <t>darrell.kaufman@nau.edu</t>
  </si>
  <si>
    <t>Mark, Bryan G./HMD-9537-2023; Thomas, Elizabeth Ruth/ADF-3660-2022; Novenko, Elena Yu/L-7934-2015; Nazarova, Larisa/AAP-7185-2020; Andreev, Andrei A/J-2701-2015; Heiri, Oliver/A-2403-2008; Finsinger, Walter/A-7937-2011; Foster, Louise C/O-7543-2015; Nazarova, Larisa/C-8926-2014; McKay, Nicholas Paul/JYQ-5440-2024; Koinig, Karin/F-2542-2013; Reinemann, Scott/ABD-1503-2021; IPO, PAGES/JXY-7546-2024; Chase, Brian M/A-1202-2010; St-Jacques, Jeannine-Marie/A-4925-2015; Mark, Bryan/AAD-6137-2022; Biskaborn, Boris K./D-2419-2011; Heiri, Oliver/JCE-4598-2023; Paril, Petr/AGK-5133-2022; Ilyashuk, Elena/A-1910-2017; Jonkers, Lukas/H-6314-2011; de Vernal, Anne/D-5602-2013; Ilyashuk, Boris/AAZ-7301-2020; Moffa-Sanchez, Paola/AAA-7188-2022; Bertrand, Sebastien/G-9744-2011; Płóciennik, Mateusz/R-1232-2018; Cartapanis, Olivier/AAM-9779-2021; Chevalier, Manuel/W-6949-2019; Lotter, Andre F/C-3477-2008; Sommer, Philipp S. S./R-5839-2017; Rehfeld, Kira/O-1781-2019; Bringue, Manuel/KIH-8224-2024; Syrykh, Liudmila/K-8331-2018; Axford, Yarrow/N-4151-2014; Emile-Geay, Julien/B-1102-2010; Kaufman, Darrell/A-2471-2008; Zhilich, Snezhana/B-5733-2016; Montade, Vincent/F-8198-2019; Rees, Andrew/Q-1417-2017; Saunders, Krystyna/G-1368-2019; Jaccard, Samuel/G-3447-2014</t>
  </si>
  <si>
    <t>Mark, Bryan G./0000-0002-4500-7957; Thomas, Elizabeth Ruth/0000-0002-3010-6493; Novenko, Elena Yu/0000-0003-2174-8467; Andreev, Andrei A/0000-0002-8745-9636; Heiri, Oliver/0000-0002-3957-5835; Finsinger, Walter/0000-0002-8297-0574; Nazarova, Larisa/0000-0003-4145-9689; Koinig, Karin/0000-0002-3659-4934; Biskaborn, Boris K./0000-0003-2378-0348; Paril, Petr/0000-0002-7471-997X; Ilyashuk, Elena/0000-0001-7335-4123; Ilyashuk, Boris/0000-0003-3846-7178; Moffa-Sanchez, Paola/0000-0003-1857-8954; Bertrand, Sebastien/0000-0003-0374-4040; Płóciennik, Mateusz/0000-0003-1487-6698; Cartapanis, Olivier/0000-0001-8542-6884; Chevalier, Manuel/0000-0002-8183-9881; Lotter, Andre F/0000-0002-2954-8809; Sommer, Philipp S. S./0000-0001-6171-7716; Rehfeld, Kira/0000-0002-9442-5362; Syrykh, Liudmila/0000-0003-2076-8570; Langdon, Peter/0000-0003-2724-2643; Axford, Yarrow/0000-0002-8033-358X; Morrill, Carrie/0000-0002-1635-5469; Potito, Aaron/0000-0003-0194-9552; Salonen, Sakari/0000-0002-8847-9081; Emile-Geay, Julien/0000-0001-5920-4751; Stenni, Barbara/0000-0003-4950-3664; Erb, Michael/0000-0002-1187-952X; Luoto, Tomi/0000-0001-6925-3688; Vachula, Richard/0000-0001-5559-6540; McKay, Nicholas/0000-0003-3598-5113; Seppa, Heikki/0000-0003-2494-7955; Kaufman, Darrell/0000-0002-7572-1414; Datwyler, Christoph/0000-0002-9923-4311; Zhilich, Snezhana/0000-0002-0365-0602; Montade, Vincent/0000-0002-8518-2610; Tonello, Marcela Sandra/0000-0002-4134-3814; Taylor, Karen/0000-0003-4376-8610; Rees, Andrew/0000-0003-4026-7765; Feurdean, Angelica/0000-0002-2497-3005; Saunders, Krystyna/0000-0002-6800-2630; Jaccard, Samuel/0000-0002-5793-0896; Malevich, Steven/0000-0002-4752-8190; Roberts, Stephen/0000-0003-3407-9127; Porinchu, David/0000-0002-0495-3082; Rolland, Nicolas/0000-0001-9883-8124</t>
  </si>
  <si>
    <t>US National Science Foundation [AGS-1602105, AGS-1602301, AGS-1903548]; Swiss National Science Foundation [IZSEZO 180887, SNF 200021-165494]; NOAA's Climate Program Office [NA17OAR4320101]; Heising-Simons Foundation [2016-015]; NERC [bas0100030, bosc01001] Funding Source: UKRI</t>
  </si>
  <si>
    <t>US National Science Foundation(National Science Foundation (NSF)); Swiss National Science Foundation(Swiss National Science Foundation (SNSF)); NOAA's Climate Program Office(National Oceanic Atmospheric Admin (NOAA) - USA); Heising-Simons Foundation; NERC(UK Research &amp; Innovation (UKRI)Natural Environment Research Council (NERC))</t>
  </si>
  <si>
    <t>Funding for this research was provided by the US National Science Foundation (AGS-1602105, AGS-1602301, AGS-1903548), Swiss National Science Foundation (IZSEZO 180887, SNF 200021-165494), NOAA's Climate Program Office (Cooperative Agreement #NA17OAR4320101), and the Heising-Simons Foundation (2016-015). The Past Global Changes (PAGES) project provided additional support for workshops leading up to this data product. We thank the original data generators who made their data available for reuse, and we acknowledge the data repositories for safeguarding these valuable data assets, enabling the community to unlock their collective power582.</t>
  </si>
  <si>
    <t>NATURE PUBLISHING GROUP</t>
  </si>
  <si>
    <t>LONDON</t>
  </si>
  <si>
    <t>MACMILLAN BUILDING, 4 CRINAN ST, LONDON N1 9XW, ENGLAND</t>
  </si>
  <si>
    <t>APR 14</t>
  </si>
  <si>
    <t>10.1038/s41597-020-0445-3</t>
  </si>
  <si>
    <t>LI0ZJ</t>
  </si>
  <si>
    <t>Green Published, Green Accepted, Green Submitted, gold</t>
  </si>
  <si>
    <t>WOS:000529214800002</t>
  </si>
  <si>
    <t>注：蓝色为第一作者是本所的，红色为本期热点。</t>
  </si>
  <si>
    <t>NEW PHYTOLOGIST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</si>
</sst>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0"/>
      <name val="Arial"/>
      <family val="2"/>
    </font>
    <font>
      <sz val="9"/>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0"/>
      <color indexed="10"/>
      <name val="Arial"/>
      <family val="2"/>
    </font>
    <font>
      <sz val="10"/>
      <color indexed="40"/>
      <name val="Arial"/>
      <family val="2"/>
    </font>
    <font>
      <sz val="16"/>
      <color indexed="10"/>
      <name val="宋体"/>
      <family val="0"/>
    </font>
    <font>
      <sz val="9"/>
      <name val="Microsoft YaHei UI"/>
      <family val="2"/>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
      <sz val="10"/>
      <color rgb="FFFF0000"/>
      <name val="Arial"/>
      <family val="2"/>
    </font>
    <font>
      <sz val="10"/>
      <color rgb="FF00B0F0"/>
      <name val="Arial"/>
      <family val="2"/>
    </font>
    <font>
      <sz val="16"/>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4">
    <xf numFmtId="0" fontId="0" fillId="0" borderId="0" xfId="0"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55"/>
  <sheetViews>
    <sheetView tabSelected="1" zoomScalePageLayoutView="0" workbookViewId="0" topLeftCell="A1">
      <selection activeCell="F55" sqref="F55"/>
    </sheetView>
  </sheetViews>
  <sheetFormatPr defaultColWidth="9.140625" defaultRowHeight="12.75"/>
  <cols>
    <col min="2" max="2" width="44.00390625" style="0" customWidth="1"/>
    <col min="6" max="6" width="40.7109375" style="0" customWidth="1"/>
    <col min="7" max="7" width="6.8515625" style="0" customWidth="1"/>
    <col min="8" max="8" width="9.140625" style="0" hidden="1" customWidth="1"/>
    <col min="9" max="9" width="71.00390625" style="0" customWidth="1"/>
    <col min="10" max="10" width="25.140625" style="0" customWidth="1"/>
    <col min="16" max="16" width="0.71875" style="0" customWidth="1"/>
    <col min="17" max="19" width="9.140625" style="0" hidden="1" customWidth="1"/>
    <col min="23" max="23" width="62.57421875" style="0" customWidth="1"/>
    <col min="24" max="24" width="9.8515625" style="0" customWidth="1"/>
    <col min="25" max="25" width="17.28125" style="0" customWidth="1"/>
    <col min="26" max="26" width="24.00390625" style="0" customWidth="1"/>
    <col min="61" max="61" width="9.28125" style="0" bestFit="1" customWidth="1"/>
    <col min="66" max="66" width="9.7109375" style="0" bestFit="1" customWidth="1"/>
  </cols>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s="2" customFormat="1" ht="12.75">
      <c r="A2" s="2" t="s">
        <v>72</v>
      </c>
      <c r="B2" s="2" t="s">
        <v>73</v>
      </c>
      <c r="C2" s="2" t="s">
        <v>74</v>
      </c>
      <c r="D2" s="2" t="s">
        <v>74</v>
      </c>
      <c r="E2" s="2" t="s">
        <v>74</v>
      </c>
      <c r="F2" s="2" t="s">
        <v>75</v>
      </c>
      <c r="G2" s="2" t="s">
        <v>74</v>
      </c>
      <c r="H2" s="2" t="s">
        <v>74</v>
      </c>
      <c r="I2" s="2" t="s">
        <v>76</v>
      </c>
      <c r="J2" s="2" t="s">
        <v>77</v>
      </c>
      <c r="K2" s="2" t="s">
        <v>74</v>
      </c>
      <c r="L2" s="2" t="s">
        <v>74</v>
      </c>
      <c r="M2" s="2" t="s">
        <v>78</v>
      </c>
      <c r="N2" s="2" t="s">
        <v>79</v>
      </c>
      <c r="O2" s="2" t="s">
        <v>74</v>
      </c>
      <c r="P2" s="2" t="s">
        <v>74</v>
      </c>
      <c r="Q2" s="2" t="s">
        <v>74</v>
      </c>
      <c r="R2" s="2" t="s">
        <v>74</v>
      </c>
      <c r="S2" s="2" t="s">
        <v>74</v>
      </c>
      <c r="T2" s="2" t="s">
        <v>80</v>
      </c>
      <c r="U2" s="2" t="s">
        <v>81</v>
      </c>
      <c r="V2" s="2" t="s">
        <v>82</v>
      </c>
      <c r="W2" s="2" t="s">
        <v>83</v>
      </c>
      <c r="X2" s="2" t="s">
        <v>84</v>
      </c>
      <c r="Y2" s="2" t="s">
        <v>85</v>
      </c>
      <c r="Z2" s="2" t="s">
        <v>86</v>
      </c>
      <c r="AA2" s="2" t="s">
        <v>87</v>
      </c>
      <c r="AB2" s="2" t="s">
        <v>88</v>
      </c>
      <c r="AC2" s="2" t="s">
        <v>89</v>
      </c>
      <c r="AD2" s="2" t="s">
        <v>90</v>
      </c>
      <c r="AE2" s="2" t="s">
        <v>91</v>
      </c>
      <c r="AF2" s="2" t="s">
        <v>74</v>
      </c>
      <c r="AG2" s="2">
        <v>52</v>
      </c>
      <c r="AH2" s="2">
        <v>356</v>
      </c>
      <c r="AI2" s="2">
        <v>396</v>
      </c>
      <c r="AJ2" s="2">
        <v>110</v>
      </c>
      <c r="AK2" s="2">
        <v>929</v>
      </c>
      <c r="AL2" s="2" t="s">
        <v>92</v>
      </c>
      <c r="AM2" s="2" t="s">
        <v>93</v>
      </c>
      <c r="AN2" s="2" t="s">
        <v>94</v>
      </c>
      <c r="AO2" s="2" t="s">
        <v>95</v>
      </c>
      <c r="AP2" s="2" t="s">
        <v>96</v>
      </c>
      <c r="AQ2" s="2" t="s">
        <v>74</v>
      </c>
      <c r="AR2" s="2" t="s">
        <v>97</v>
      </c>
      <c r="AS2" s="2" t="s">
        <v>98</v>
      </c>
      <c r="AT2" s="2" t="s">
        <v>99</v>
      </c>
      <c r="AU2" s="2">
        <v>2018</v>
      </c>
      <c r="AV2" s="2">
        <v>612</v>
      </c>
      <c r="AW2" s="2" t="s">
        <v>74</v>
      </c>
      <c r="AX2" s="2" t="s">
        <v>74</v>
      </c>
      <c r="AY2" s="2" t="s">
        <v>74</v>
      </c>
      <c r="AZ2" s="2" t="s">
        <v>74</v>
      </c>
      <c r="BA2" s="2" t="s">
        <v>74</v>
      </c>
      <c r="BB2" s="2">
        <v>914</v>
      </c>
      <c r="BC2" s="2">
        <v>922</v>
      </c>
      <c r="BD2" s="2" t="s">
        <v>74</v>
      </c>
      <c r="BE2" s="2" t="s">
        <v>100</v>
      </c>
      <c r="BF2" s="2" t="str">
        <f>HYPERLINK("http://dx.doi.org/10.1016/j.scitotenv.2017.08.293","http://dx.doi.org/10.1016/j.scitotenv.2017.08.293")</f>
        <v>http://dx.doi.org/10.1016/j.scitotenv.2017.08.293</v>
      </c>
      <c r="BG2" s="2" t="s">
        <v>74</v>
      </c>
      <c r="BH2" s="2" t="s">
        <v>74</v>
      </c>
      <c r="BI2" s="2">
        <v>9</v>
      </c>
      <c r="BJ2" s="2" t="s">
        <v>101</v>
      </c>
      <c r="BK2" s="2" t="s">
        <v>102</v>
      </c>
      <c r="BL2" s="2" t="s">
        <v>103</v>
      </c>
      <c r="BM2" s="2" t="s">
        <v>104</v>
      </c>
      <c r="BN2" s="2">
        <v>28886543</v>
      </c>
      <c r="BO2" s="2" t="s">
        <v>74</v>
      </c>
      <c r="BP2" s="2" t="s">
        <v>105</v>
      </c>
      <c r="BQ2" s="2" t="s">
        <v>106</v>
      </c>
      <c r="BR2" s="2" t="s">
        <v>107</v>
      </c>
      <c r="BS2" s="2" t="s">
        <v>108</v>
      </c>
      <c r="BT2" s="2" t="str">
        <f>HYPERLINK("https%3A%2F%2Fwww.webofscience.com%2Fwos%2Fwoscc%2Ffull-record%2FWOS:000413313700090","View Full Record in Web of Science")</f>
        <v>View Full Record in Web of Science</v>
      </c>
    </row>
    <row r="3" spans="1:72" ht="12.75">
      <c r="A3" t="s">
        <v>72</v>
      </c>
      <c r="B3" t="s">
        <v>109</v>
      </c>
      <c r="F3" t="s">
        <v>110</v>
      </c>
      <c r="I3" t="s">
        <v>111</v>
      </c>
      <c r="J3" t="s">
        <v>112</v>
      </c>
      <c r="M3" t="s">
        <v>78</v>
      </c>
      <c r="N3" t="s">
        <v>79</v>
      </c>
      <c r="T3" t="s">
        <v>113</v>
      </c>
      <c r="U3" t="s">
        <v>114</v>
      </c>
      <c r="V3" t="s">
        <v>115</v>
      </c>
      <c r="W3" t="s">
        <v>116</v>
      </c>
      <c r="X3" t="s">
        <v>117</v>
      </c>
      <c r="Y3" t="s">
        <v>118</v>
      </c>
      <c r="Z3" t="s">
        <v>119</v>
      </c>
      <c r="AA3" t="s">
        <v>120</v>
      </c>
      <c r="AB3" t="s">
        <v>121</v>
      </c>
      <c r="AC3" t="s">
        <v>122</v>
      </c>
      <c r="AD3" t="s">
        <v>123</v>
      </c>
      <c r="AE3" t="s">
        <v>124</v>
      </c>
      <c r="AG3">
        <v>50</v>
      </c>
      <c r="AH3">
        <v>202</v>
      </c>
      <c r="AI3">
        <v>213</v>
      </c>
      <c r="AJ3">
        <v>96</v>
      </c>
      <c r="AK3">
        <v>593</v>
      </c>
      <c r="AL3" t="s">
        <v>125</v>
      </c>
      <c r="AM3" t="s">
        <v>126</v>
      </c>
      <c r="AN3" t="s">
        <v>127</v>
      </c>
      <c r="AO3" t="s">
        <v>128</v>
      </c>
      <c r="AP3" t="s">
        <v>129</v>
      </c>
      <c r="AR3" t="s">
        <v>130</v>
      </c>
      <c r="AS3" t="s">
        <v>131</v>
      </c>
      <c r="AT3" t="s">
        <v>132</v>
      </c>
      <c r="AU3">
        <v>2021</v>
      </c>
      <c r="AV3">
        <v>325</v>
      </c>
      <c r="BD3">
        <v>124732</v>
      </c>
      <c r="BE3" t="s">
        <v>133</v>
      </c>
      <c r="BF3" t="str">
        <f>HYPERLINK("http://dx.doi.org/10.1016/j.biortech.2021.124732","http://dx.doi.org/10.1016/j.biortech.2021.124732")</f>
        <v>http://dx.doi.org/10.1016/j.biortech.2021.124732</v>
      </c>
      <c r="BH3" t="s">
        <v>134</v>
      </c>
      <c r="BI3">
        <v>12</v>
      </c>
      <c r="BJ3" t="s">
        <v>135</v>
      </c>
      <c r="BK3" t="s">
        <v>102</v>
      </c>
      <c r="BL3" t="s">
        <v>136</v>
      </c>
      <c r="BM3" t="s">
        <v>137</v>
      </c>
      <c r="BN3">
        <v>33493749</v>
      </c>
      <c r="BP3" t="s">
        <v>105</v>
      </c>
      <c r="BQ3" t="s">
        <v>106</v>
      </c>
      <c r="BR3" t="s">
        <v>107</v>
      </c>
      <c r="BS3" t="s">
        <v>138</v>
      </c>
      <c r="BT3" t="str">
        <f>HYPERLINK("https%3A%2F%2Fwww.webofscience.com%2Fwos%2Fwoscc%2Ffull-record%2FWOS:000620174400009","View Full Record in Web of Science")</f>
        <v>View Full Record in Web of Science</v>
      </c>
    </row>
    <row r="4" spans="1:72" s="2" customFormat="1" ht="12.75">
      <c r="A4" s="2" t="s">
        <v>72</v>
      </c>
      <c r="B4" s="2" t="s">
        <v>139</v>
      </c>
      <c r="C4" s="2" t="s">
        <v>74</v>
      </c>
      <c r="D4" s="2" t="s">
        <v>74</v>
      </c>
      <c r="E4" s="2" t="s">
        <v>74</v>
      </c>
      <c r="F4" s="2" t="s">
        <v>140</v>
      </c>
      <c r="G4" s="2" t="s">
        <v>74</v>
      </c>
      <c r="H4" s="2" t="s">
        <v>74</v>
      </c>
      <c r="I4" s="2" t="s">
        <v>141</v>
      </c>
      <c r="J4" s="2" t="s">
        <v>77</v>
      </c>
      <c r="K4" s="2" t="s">
        <v>74</v>
      </c>
      <c r="L4" s="2" t="s">
        <v>74</v>
      </c>
      <c r="M4" s="2" t="s">
        <v>78</v>
      </c>
      <c r="N4" s="2" t="s">
        <v>79</v>
      </c>
      <c r="O4" s="2" t="s">
        <v>74</v>
      </c>
      <c r="P4" s="2" t="s">
        <v>74</v>
      </c>
      <c r="Q4" s="2" t="s">
        <v>74</v>
      </c>
      <c r="R4" s="2" t="s">
        <v>74</v>
      </c>
      <c r="S4" s="2" t="s">
        <v>74</v>
      </c>
      <c r="T4" s="2" t="s">
        <v>142</v>
      </c>
      <c r="U4" s="2" t="s">
        <v>143</v>
      </c>
      <c r="V4" s="2" t="s">
        <v>144</v>
      </c>
      <c r="W4" s="2" t="s">
        <v>145</v>
      </c>
      <c r="X4" s="2" t="s">
        <v>146</v>
      </c>
      <c r="Y4" s="2" t="s">
        <v>147</v>
      </c>
      <c r="Z4" s="2" t="s">
        <v>148</v>
      </c>
      <c r="AA4" s="2" t="s">
        <v>149</v>
      </c>
      <c r="AB4" s="2" t="s">
        <v>150</v>
      </c>
      <c r="AC4" s="2" t="s">
        <v>151</v>
      </c>
      <c r="AD4" s="2" t="s">
        <v>152</v>
      </c>
      <c r="AE4" s="2" t="s">
        <v>153</v>
      </c>
      <c r="AF4" s="2" t="s">
        <v>74</v>
      </c>
      <c r="AG4" s="2">
        <v>50</v>
      </c>
      <c r="AH4" s="2">
        <v>161</v>
      </c>
      <c r="AI4" s="2">
        <v>172</v>
      </c>
      <c r="AJ4" s="2">
        <v>76</v>
      </c>
      <c r="AK4" s="2">
        <v>617</v>
      </c>
      <c r="AL4" s="2" t="s">
        <v>154</v>
      </c>
      <c r="AM4" s="2" t="s">
        <v>93</v>
      </c>
      <c r="AN4" s="2" t="s">
        <v>155</v>
      </c>
      <c r="AO4" s="2" t="s">
        <v>95</v>
      </c>
      <c r="AP4" s="2" t="s">
        <v>96</v>
      </c>
      <c r="AQ4" s="2" t="s">
        <v>74</v>
      </c>
      <c r="AR4" s="2" t="s">
        <v>97</v>
      </c>
      <c r="AS4" s="2" t="s">
        <v>98</v>
      </c>
      <c r="AT4" s="2" t="s">
        <v>156</v>
      </c>
      <c r="AU4" s="2">
        <v>2020</v>
      </c>
      <c r="AV4" s="2">
        <v>710</v>
      </c>
      <c r="AW4" s="2" t="s">
        <v>74</v>
      </c>
      <c r="AX4" s="2" t="s">
        <v>74</v>
      </c>
      <c r="AY4" s="2" t="s">
        <v>74</v>
      </c>
      <c r="AZ4" s="2" t="s">
        <v>74</v>
      </c>
      <c r="BA4" s="2" t="s">
        <v>74</v>
      </c>
      <c r="BB4" s="2" t="s">
        <v>74</v>
      </c>
      <c r="BC4" s="2" t="s">
        <v>74</v>
      </c>
      <c r="BD4" s="2">
        <v>134953</v>
      </c>
      <c r="BE4" s="2" t="s">
        <v>157</v>
      </c>
      <c r="BF4" s="2" t="str">
        <f>HYPERLINK("http://dx.doi.org/10.1016/j.scitotenv.2019.134953","http://dx.doi.org/10.1016/j.scitotenv.2019.134953")</f>
        <v>http://dx.doi.org/10.1016/j.scitotenv.2019.134953</v>
      </c>
      <c r="BG4" s="2" t="s">
        <v>74</v>
      </c>
      <c r="BH4" s="2" t="s">
        <v>74</v>
      </c>
      <c r="BI4" s="2">
        <v>10</v>
      </c>
      <c r="BJ4" s="2" t="s">
        <v>101</v>
      </c>
      <c r="BK4" s="2" t="s">
        <v>102</v>
      </c>
      <c r="BL4" s="2" t="s">
        <v>103</v>
      </c>
      <c r="BM4" s="2" t="s">
        <v>158</v>
      </c>
      <c r="BN4" s="2">
        <v>31923652</v>
      </c>
      <c r="BO4" s="2" t="s">
        <v>159</v>
      </c>
      <c r="BP4" s="2" t="s">
        <v>105</v>
      </c>
      <c r="BQ4" s="2" t="s">
        <v>106</v>
      </c>
      <c r="BR4" s="2" t="s">
        <v>107</v>
      </c>
      <c r="BS4" s="2" t="s">
        <v>160</v>
      </c>
      <c r="BT4" s="2" t="str">
        <f>HYPERLINK("https%3A%2F%2Fwww.webofscience.com%2Fwos%2Fwoscc%2Ffull-record%2FWOS:000511088800132","View Full Record in Web of Science")</f>
        <v>View Full Record in Web of Science</v>
      </c>
    </row>
    <row r="5" spans="1:72" s="2" customFormat="1" ht="12.75">
      <c r="A5" s="2" t="s">
        <v>72</v>
      </c>
      <c r="B5" s="2" t="s">
        <v>161</v>
      </c>
      <c r="C5" s="2" t="s">
        <v>74</v>
      </c>
      <c r="D5" s="2" t="s">
        <v>74</v>
      </c>
      <c r="E5" s="2" t="s">
        <v>74</v>
      </c>
      <c r="F5" s="2" t="s">
        <v>162</v>
      </c>
      <c r="G5" s="2" t="s">
        <v>74</v>
      </c>
      <c r="H5" s="2" t="s">
        <v>74</v>
      </c>
      <c r="I5" s="2" t="s">
        <v>163</v>
      </c>
      <c r="J5" s="2" t="s">
        <v>164</v>
      </c>
      <c r="K5" s="2" t="s">
        <v>74</v>
      </c>
      <c r="L5" s="2" t="s">
        <v>74</v>
      </c>
      <c r="M5" s="2" t="s">
        <v>78</v>
      </c>
      <c r="N5" s="2" t="s">
        <v>79</v>
      </c>
      <c r="O5" s="2" t="s">
        <v>74</v>
      </c>
      <c r="P5" s="2" t="s">
        <v>74</v>
      </c>
      <c r="Q5" s="2" t="s">
        <v>74</v>
      </c>
      <c r="R5" s="2" t="s">
        <v>74</v>
      </c>
      <c r="S5" s="2" t="s">
        <v>74</v>
      </c>
      <c r="T5" s="2" t="s">
        <v>165</v>
      </c>
      <c r="U5" s="2" t="s">
        <v>166</v>
      </c>
      <c r="V5" s="2" t="s">
        <v>167</v>
      </c>
      <c r="W5" s="2" t="s">
        <v>168</v>
      </c>
      <c r="X5" s="2" t="s">
        <v>169</v>
      </c>
      <c r="Y5" s="2" t="s">
        <v>170</v>
      </c>
      <c r="Z5" s="2" t="s">
        <v>171</v>
      </c>
      <c r="AA5" s="2" t="s">
        <v>172</v>
      </c>
      <c r="AB5" s="2" t="s">
        <v>74</v>
      </c>
      <c r="AC5" s="2" t="s">
        <v>173</v>
      </c>
      <c r="AD5" s="2" t="s">
        <v>174</v>
      </c>
      <c r="AE5" s="2" t="s">
        <v>175</v>
      </c>
      <c r="AF5" s="2" t="s">
        <v>74</v>
      </c>
      <c r="AG5" s="2">
        <v>170</v>
      </c>
      <c r="AH5" s="2">
        <v>82</v>
      </c>
      <c r="AI5" s="2">
        <v>90</v>
      </c>
      <c r="AJ5" s="2">
        <v>86</v>
      </c>
      <c r="AK5" s="2">
        <v>344</v>
      </c>
      <c r="AL5" s="2" t="s">
        <v>154</v>
      </c>
      <c r="AM5" s="2" t="s">
        <v>93</v>
      </c>
      <c r="AN5" s="2" t="s">
        <v>155</v>
      </c>
      <c r="AO5" s="2" t="s">
        <v>176</v>
      </c>
      <c r="AP5" s="2" t="s">
        <v>177</v>
      </c>
      <c r="AQ5" s="2" t="s">
        <v>74</v>
      </c>
      <c r="AR5" s="2" t="s">
        <v>178</v>
      </c>
      <c r="AS5" s="2" t="s">
        <v>179</v>
      </c>
      <c r="AT5" s="2" t="s">
        <v>180</v>
      </c>
      <c r="AU5" s="2">
        <v>2021</v>
      </c>
      <c r="AV5" s="2">
        <v>212</v>
      </c>
      <c r="AW5" s="2" t="s">
        <v>74</v>
      </c>
      <c r="AX5" s="2" t="s">
        <v>74</v>
      </c>
      <c r="AY5" s="2" t="s">
        <v>74</v>
      </c>
      <c r="AZ5" s="2" t="s">
        <v>74</v>
      </c>
      <c r="BA5" s="2" t="s">
        <v>74</v>
      </c>
      <c r="BB5" s="2" t="s">
        <v>74</v>
      </c>
      <c r="BC5" s="2" t="s">
        <v>74</v>
      </c>
      <c r="BD5" s="2">
        <v>103451</v>
      </c>
      <c r="BE5" s="2" t="s">
        <v>181</v>
      </c>
      <c r="BF5" s="2" t="str">
        <f>HYPERLINK("http://dx.doi.org/10.1016/j.earscirev.2020.103451","http://dx.doi.org/10.1016/j.earscirev.2020.103451")</f>
        <v>http://dx.doi.org/10.1016/j.earscirev.2020.103451</v>
      </c>
      <c r="BG5" s="2" t="s">
        <v>74</v>
      </c>
      <c r="BH5" s="2" t="s">
        <v>74</v>
      </c>
      <c r="BI5" s="2">
        <v>13</v>
      </c>
      <c r="BJ5" s="2" t="s">
        <v>182</v>
      </c>
      <c r="BK5" s="2" t="s">
        <v>102</v>
      </c>
      <c r="BL5" s="2" t="s">
        <v>183</v>
      </c>
      <c r="BM5" s="2" t="s">
        <v>184</v>
      </c>
      <c r="BN5" s="2" t="s">
        <v>74</v>
      </c>
      <c r="BO5" s="2" t="s">
        <v>74</v>
      </c>
      <c r="BP5" s="2" t="s">
        <v>105</v>
      </c>
      <c r="BQ5" s="2" t="s">
        <v>106</v>
      </c>
      <c r="BR5" s="2" t="s">
        <v>107</v>
      </c>
      <c r="BS5" s="2" t="s">
        <v>185</v>
      </c>
      <c r="BT5" s="2" t="str">
        <f>HYPERLINK("https%3A%2F%2Fwww.webofscience.com%2Fwos%2Fwoscc%2Ffull-record%2FWOS:000604309100002","View Full Record in Web of Science")</f>
        <v>View Full Record in Web of Science</v>
      </c>
    </row>
    <row r="6" spans="1:72" s="2" customFormat="1" ht="12.75">
      <c r="A6" s="2" t="s">
        <v>72</v>
      </c>
      <c r="B6" s="2" t="s">
        <v>186</v>
      </c>
      <c r="C6" s="2" t="s">
        <v>74</v>
      </c>
      <c r="D6" s="2" t="s">
        <v>74</v>
      </c>
      <c r="E6" s="2" t="s">
        <v>74</v>
      </c>
      <c r="F6" s="2" t="s">
        <v>187</v>
      </c>
      <c r="G6" s="2" t="s">
        <v>74</v>
      </c>
      <c r="H6" s="2" t="s">
        <v>74</v>
      </c>
      <c r="I6" s="2" t="s">
        <v>188</v>
      </c>
      <c r="J6" s="2" t="s">
        <v>189</v>
      </c>
      <c r="K6" s="2" t="s">
        <v>74</v>
      </c>
      <c r="L6" s="2" t="s">
        <v>74</v>
      </c>
      <c r="M6" s="2" t="s">
        <v>78</v>
      </c>
      <c r="N6" s="2" t="s">
        <v>79</v>
      </c>
      <c r="O6" s="2" t="s">
        <v>74</v>
      </c>
      <c r="P6" s="2" t="s">
        <v>74</v>
      </c>
      <c r="Q6" s="2" t="s">
        <v>74</v>
      </c>
      <c r="R6" s="2" t="s">
        <v>74</v>
      </c>
      <c r="S6" s="2" t="s">
        <v>74</v>
      </c>
      <c r="T6" s="2" t="s">
        <v>190</v>
      </c>
      <c r="U6" s="2" t="s">
        <v>191</v>
      </c>
      <c r="V6" s="2" t="s">
        <v>192</v>
      </c>
      <c r="W6" s="2" t="s">
        <v>193</v>
      </c>
      <c r="X6" s="2" t="s">
        <v>194</v>
      </c>
      <c r="Y6" s="2" t="s">
        <v>195</v>
      </c>
      <c r="Z6" s="2" t="s">
        <v>196</v>
      </c>
      <c r="AA6" s="2" t="s">
        <v>197</v>
      </c>
      <c r="AB6" s="2" t="s">
        <v>74</v>
      </c>
      <c r="AC6" s="2" t="s">
        <v>198</v>
      </c>
      <c r="AD6" s="2" t="s">
        <v>199</v>
      </c>
      <c r="AE6" s="2" t="s">
        <v>200</v>
      </c>
      <c r="AF6" s="2" t="s">
        <v>74</v>
      </c>
      <c r="AG6" s="2">
        <v>54</v>
      </c>
      <c r="AH6" s="2">
        <v>16</v>
      </c>
      <c r="AI6" s="2">
        <v>16</v>
      </c>
      <c r="AJ6" s="2">
        <v>49</v>
      </c>
      <c r="AK6" s="2">
        <v>100</v>
      </c>
      <c r="AL6" s="2" t="s">
        <v>125</v>
      </c>
      <c r="AM6" s="2" t="s">
        <v>126</v>
      </c>
      <c r="AN6" s="2" t="s">
        <v>127</v>
      </c>
      <c r="AO6" s="2" t="s">
        <v>201</v>
      </c>
      <c r="AP6" s="2" t="s">
        <v>202</v>
      </c>
      <c r="AQ6" s="2" t="s">
        <v>74</v>
      </c>
      <c r="AR6" s="2" t="s">
        <v>203</v>
      </c>
      <c r="AS6" s="2" t="s">
        <v>204</v>
      </c>
      <c r="AT6" s="2" t="s">
        <v>205</v>
      </c>
      <c r="AU6" s="2">
        <v>2023</v>
      </c>
      <c r="AV6" s="2">
        <v>151</v>
      </c>
      <c r="AW6" s="2" t="s">
        <v>74</v>
      </c>
      <c r="AX6" s="2" t="s">
        <v>74</v>
      </c>
      <c r="AY6" s="2" t="s">
        <v>74</v>
      </c>
      <c r="AZ6" s="2" t="s">
        <v>74</v>
      </c>
      <c r="BA6" s="2" t="s">
        <v>74</v>
      </c>
      <c r="BB6" s="2" t="s">
        <v>74</v>
      </c>
      <c r="BC6" s="2" t="s">
        <v>74</v>
      </c>
      <c r="BD6" s="2">
        <v>102862</v>
      </c>
      <c r="BE6" s="2" t="s">
        <v>206</v>
      </c>
      <c r="BF6" s="2" t="str">
        <f>HYPERLINK("http://dx.doi.org/10.1016/j.apgeog.2022.102862","http://dx.doi.org/10.1016/j.apgeog.2022.102862")</f>
        <v>http://dx.doi.org/10.1016/j.apgeog.2022.102862</v>
      </c>
      <c r="BG6" s="2" t="s">
        <v>74</v>
      </c>
      <c r="BH6" s="2" t="s">
        <v>207</v>
      </c>
      <c r="BI6" s="2">
        <v>9</v>
      </c>
      <c r="BJ6" s="2" t="s">
        <v>208</v>
      </c>
      <c r="BK6" s="2" t="s">
        <v>209</v>
      </c>
      <c r="BL6" s="2" t="s">
        <v>208</v>
      </c>
      <c r="BM6" s="2" t="s">
        <v>210</v>
      </c>
      <c r="BN6" s="2" t="s">
        <v>74</v>
      </c>
      <c r="BO6" s="2" t="s">
        <v>74</v>
      </c>
      <c r="BP6" s="2" t="s">
        <v>105</v>
      </c>
      <c r="BQ6" s="2" t="s">
        <v>106</v>
      </c>
      <c r="BR6" s="2" t="s">
        <v>107</v>
      </c>
      <c r="BS6" s="2" t="s">
        <v>211</v>
      </c>
      <c r="BT6" s="2" t="str">
        <f>HYPERLINK("https%3A%2F%2Fwww.webofscience.com%2Fwos%2Fwoscc%2Ffull-record%2FWOS:000929455300001","View Full Record in Web of Science")</f>
        <v>View Full Record in Web of Science</v>
      </c>
    </row>
    <row r="7" spans="1:72" s="2" customFormat="1" ht="12.75">
      <c r="A7" s="2" t="s">
        <v>72</v>
      </c>
      <c r="B7" s="2" t="s">
        <v>212</v>
      </c>
      <c r="C7" s="2" t="s">
        <v>74</v>
      </c>
      <c r="D7" s="2" t="s">
        <v>74</v>
      </c>
      <c r="E7" s="2" t="s">
        <v>74</v>
      </c>
      <c r="F7" s="2" t="s">
        <v>213</v>
      </c>
      <c r="G7" s="2" t="s">
        <v>74</v>
      </c>
      <c r="H7" s="2" t="s">
        <v>74</v>
      </c>
      <c r="I7" s="2" t="s">
        <v>214</v>
      </c>
      <c r="J7" s="2" t="s">
        <v>77</v>
      </c>
      <c r="K7" s="2" t="s">
        <v>74</v>
      </c>
      <c r="L7" s="2" t="s">
        <v>74</v>
      </c>
      <c r="M7" s="2" t="s">
        <v>78</v>
      </c>
      <c r="N7" s="2" t="s">
        <v>215</v>
      </c>
      <c r="O7" s="2" t="s">
        <v>74</v>
      </c>
      <c r="P7" s="2" t="s">
        <v>74</v>
      </c>
      <c r="Q7" s="2" t="s">
        <v>74</v>
      </c>
      <c r="R7" s="2" t="s">
        <v>74</v>
      </c>
      <c r="S7" s="2" t="s">
        <v>74</v>
      </c>
      <c r="T7" s="2" t="s">
        <v>216</v>
      </c>
      <c r="U7" s="2" t="s">
        <v>217</v>
      </c>
      <c r="V7" s="2" t="s">
        <v>218</v>
      </c>
      <c r="W7" s="2" t="s">
        <v>219</v>
      </c>
      <c r="X7" s="2" t="s">
        <v>220</v>
      </c>
      <c r="Y7" s="2" t="s">
        <v>221</v>
      </c>
      <c r="Z7" s="2" t="s">
        <v>222</v>
      </c>
      <c r="AA7" s="2" t="s">
        <v>74</v>
      </c>
      <c r="AB7" s="2" t="s">
        <v>74</v>
      </c>
      <c r="AC7" s="2" t="s">
        <v>223</v>
      </c>
      <c r="AD7" s="2" t="s">
        <v>224</v>
      </c>
      <c r="AE7" s="2" t="s">
        <v>225</v>
      </c>
      <c r="AF7" s="2" t="s">
        <v>74</v>
      </c>
      <c r="AG7" s="2">
        <v>119</v>
      </c>
      <c r="AH7" s="2">
        <v>22</v>
      </c>
      <c r="AI7" s="2">
        <v>26</v>
      </c>
      <c r="AJ7" s="2">
        <v>189</v>
      </c>
      <c r="AK7" s="2">
        <v>323</v>
      </c>
      <c r="AL7" s="2" t="s">
        <v>154</v>
      </c>
      <c r="AM7" s="2" t="s">
        <v>93</v>
      </c>
      <c r="AN7" s="2" t="s">
        <v>155</v>
      </c>
      <c r="AO7" s="2" t="s">
        <v>95</v>
      </c>
      <c r="AP7" s="2" t="s">
        <v>96</v>
      </c>
      <c r="AQ7" s="2" t="s">
        <v>74</v>
      </c>
      <c r="AR7" s="2" t="s">
        <v>97</v>
      </c>
      <c r="AS7" s="2" t="s">
        <v>98</v>
      </c>
      <c r="AT7" s="2" t="s">
        <v>226</v>
      </c>
      <c r="AU7" s="2">
        <v>2023</v>
      </c>
      <c r="AV7" s="2">
        <v>881</v>
      </c>
      <c r="AW7" s="2" t="s">
        <v>74</v>
      </c>
      <c r="AX7" s="2" t="s">
        <v>74</v>
      </c>
      <c r="AY7" s="2" t="s">
        <v>74</v>
      </c>
      <c r="AZ7" s="2" t="s">
        <v>74</v>
      </c>
      <c r="BA7" s="2" t="s">
        <v>74</v>
      </c>
      <c r="BB7" s="2" t="s">
        <v>74</v>
      </c>
      <c r="BC7" s="2" t="s">
        <v>74</v>
      </c>
      <c r="BD7" s="2">
        <v>163494</v>
      </c>
      <c r="BE7" s="2" t="s">
        <v>227</v>
      </c>
      <c r="BF7" s="2" t="str">
        <f>HYPERLINK("http://dx.doi.org/10.1016/j.scitotenv.2023.163494","http://dx.doi.org/10.1016/j.scitotenv.2023.163494")</f>
        <v>http://dx.doi.org/10.1016/j.scitotenv.2023.163494</v>
      </c>
      <c r="BG7" s="2" t="s">
        <v>74</v>
      </c>
      <c r="BH7" s="2" t="s">
        <v>228</v>
      </c>
      <c r="BI7" s="2">
        <v>10</v>
      </c>
      <c r="BJ7" s="2" t="s">
        <v>101</v>
      </c>
      <c r="BK7" s="2" t="s">
        <v>102</v>
      </c>
      <c r="BL7" s="2" t="s">
        <v>103</v>
      </c>
      <c r="BM7" s="2" t="s">
        <v>229</v>
      </c>
      <c r="BN7" s="2">
        <v>37068663</v>
      </c>
      <c r="BO7" s="2" t="s">
        <v>74</v>
      </c>
      <c r="BP7" s="2" t="s">
        <v>105</v>
      </c>
      <c r="BQ7" s="2" t="s">
        <v>106</v>
      </c>
      <c r="BR7" s="2" t="s">
        <v>107</v>
      </c>
      <c r="BS7" s="2" t="s">
        <v>230</v>
      </c>
      <c r="BT7" s="2" t="str">
        <f>HYPERLINK("https%3A%2F%2Fwww.webofscience.com%2Fwos%2Fwoscc%2Ffull-record%2FWOS:000984182200001","View Full Record in Web of Science")</f>
        <v>View Full Record in Web of Science</v>
      </c>
    </row>
    <row r="8" spans="1:72" ht="12.75">
      <c r="A8" t="s">
        <v>72</v>
      </c>
      <c r="B8" t="s">
        <v>231</v>
      </c>
      <c r="F8" t="s">
        <v>232</v>
      </c>
      <c r="I8" t="s">
        <v>233</v>
      </c>
      <c r="J8" t="s">
        <v>234</v>
      </c>
      <c r="M8" t="s">
        <v>78</v>
      </c>
      <c r="N8" t="s">
        <v>79</v>
      </c>
      <c r="T8" t="s">
        <v>235</v>
      </c>
      <c r="U8" t="s">
        <v>236</v>
      </c>
      <c r="V8" t="s">
        <v>237</v>
      </c>
      <c r="W8" t="s">
        <v>238</v>
      </c>
      <c r="X8" t="s">
        <v>239</v>
      </c>
      <c r="Y8" t="s">
        <v>240</v>
      </c>
      <c r="Z8" t="s">
        <v>241</v>
      </c>
      <c r="AA8" t="s">
        <v>242</v>
      </c>
      <c r="AB8" t="s">
        <v>243</v>
      </c>
      <c r="AC8" t="s">
        <v>244</v>
      </c>
      <c r="AD8" t="s">
        <v>245</v>
      </c>
      <c r="AE8" t="s">
        <v>246</v>
      </c>
      <c r="AG8">
        <v>29</v>
      </c>
      <c r="AH8">
        <v>228</v>
      </c>
      <c r="AI8">
        <v>265</v>
      </c>
      <c r="AJ8">
        <v>28</v>
      </c>
      <c r="AK8">
        <v>363</v>
      </c>
      <c r="AL8" t="s">
        <v>92</v>
      </c>
      <c r="AM8" t="s">
        <v>93</v>
      </c>
      <c r="AN8" t="s">
        <v>94</v>
      </c>
      <c r="AO8" t="s">
        <v>247</v>
      </c>
      <c r="AP8" t="s">
        <v>248</v>
      </c>
      <c r="AR8" t="s">
        <v>234</v>
      </c>
      <c r="AS8" t="s">
        <v>249</v>
      </c>
      <c r="AT8" t="s">
        <v>205</v>
      </c>
      <c r="AU8">
        <v>2015</v>
      </c>
      <c r="AV8">
        <v>125</v>
      </c>
      <c r="BB8">
        <v>200</v>
      </c>
      <c r="BC8">
        <v>205</v>
      </c>
      <c r="BE8" t="s">
        <v>250</v>
      </c>
      <c r="BF8" t="str">
        <f>HYPERLINK("http://dx.doi.org/10.1016/j.catena.2014.10.023","http://dx.doi.org/10.1016/j.catena.2014.10.023")</f>
        <v>http://dx.doi.org/10.1016/j.catena.2014.10.023</v>
      </c>
      <c r="BI8">
        <v>6</v>
      </c>
      <c r="BJ8" t="s">
        <v>251</v>
      </c>
      <c r="BK8" t="s">
        <v>102</v>
      </c>
      <c r="BL8" t="s">
        <v>252</v>
      </c>
      <c r="BM8" t="s">
        <v>253</v>
      </c>
      <c r="BP8" t="s">
        <v>105</v>
      </c>
      <c r="BQ8" t="s">
        <v>106</v>
      </c>
      <c r="BR8" t="s">
        <v>107</v>
      </c>
      <c r="BS8" t="s">
        <v>254</v>
      </c>
      <c r="BT8" t="str">
        <f>HYPERLINK("https%3A%2F%2Fwww.webofscience.com%2Fwos%2Fwoscc%2Ffull-record%2FWOS:000346398600020","View Full Record in Web of Science")</f>
        <v>View Full Record in Web of Science</v>
      </c>
    </row>
    <row r="9" spans="1:72" ht="12.75">
      <c r="A9" t="s">
        <v>72</v>
      </c>
      <c r="B9" t="s">
        <v>255</v>
      </c>
      <c r="F9" t="s">
        <v>256</v>
      </c>
      <c r="I9" t="s">
        <v>257</v>
      </c>
      <c r="J9" t="s">
        <v>189</v>
      </c>
      <c r="M9" t="s">
        <v>78</v>
      </c>
      <c r="N9" t="s">
        <v>79</v>
      </c>
      <c r="T9" t="s">
        <v>258</v>
      </c>
      <c r="U9" t="s">
        <v>259</v>
      </c>
      <c r="V9" t="s">
        <v>260</v>
      </c>
      <c r="W9" t="s">
        <v>261</v>
      </c>
      <c r="X9" t="s">
        <v>262</v>
      </c>
      <c r="Y9" t="s">
        <v>263</v>
      </c>
      <c r="Z9" t="s">
        <v>264</v>
      </c>
      <c r="AA9" t="s">
        <v>265</v>
      </c>
      <c r="AB9" t="s">
        <v>266</v>
      </c>
      <c r="AC9" t="s">
        <v>267</v>
      </c>
      <c r="AD9" t="s">
        <v>268</v>
      </c>
      <c r="AE9" t="s">
        <v>269</v>
      </c>
      <c r="AG9">
        <v>73</v>
      </c>
      <c r="AH9">
        <v>9</v>
      </c>
      <c r="AI9">
        <v>9</v>
      </c>
      <c r="AJ9">
        <v>11</v>
      </c>
      <c r="AK9">
        <v>32</v>
      </c>
      <c r="AL9" t="s">
        <v>125</v>
      </c>
      <c r="AM9" t="s">
        <v>126</v>
      </c>
      <c r="AN9" t="s">
        <v>127</v>
      </c>
      <c r="AO9" t="s">
        <v>201</v>
      </c>
      <c r="AP9" t="s">
        <v>202</v>
      </c>
      <c r="AR9" t="s">
        <v>203</v>
      </c>
      <c r="AS9" t="s">
        <v>204</v>
      </c>
      <c r="AT9" t="s">
        <v>270</v>
      </c>
      <c r="AU9">
        <v>2023</v>
      </c>
      <c r="AV9">
        <v>152</v>
      </c>
      <c r="BD9">
        <v>102889</v>
      </c>
      <c r="BE9" t="s">
        <v>271</v>
      </c>
      <c r="BF9" t="str">
        <f>HYPERLINK("http://dx.doi.org/10.1016/j.apgeog.2023.102889","http://dx.doi.org/10.1016/j.apgeog.2023.102889")</f>
        <v>http://dx.doi.org/10.1016/j.apgeog.2023.102889</v>
      </c>
      <c r="BH9" t="s">
        <v>207</v>
      </c>
      <c r="BI9">
        <v>13</v>
      </c>
      <c r="BJ9" t="s">
        <v>208</v>
      </c>
      <c r="BK9" t="s">
        <v>209</v>
      </c>
      <c r="BL9" t="s">
        <v>208</v>
      </c>
      <c r="BM9" t="s">
        <v>272</v>
      </c>
      <c r="BN9">
        <v>36713474</v>
      </c>
      <c r="BO9" t="s">
        <v>273</v>
      </c>
      <c r="BP9" t="s">
        <v>105</v>
      </c>
      <c r="BQ9" t="s">
        <v>106</v>
      </c>
      <c r="BR9" t="s">
        <v>107</v>
      </c>
      <c r="BS9" t="s">
        <v>274</v>
      </c>
      <c r="BT9" t="str">
        <f>HYPERLINK("https%3A%2F%2Fwww.webofscience.com%2Fwos%2Fwoscc%2Ffull-record%2FWOS:000923948500001","View Full Record in Web of Science")</f>
        <v>View Full Record in Web of Science</v>
      </c>
    </row>
    <row r="10" spans="1:72" ht="12.75">
      <c r="A10" t="s">
        <v>72</v>
      </c>
      <c r="B10" t="s">
        <v>275</v>
      </c>
      <c r="F10" t="s">
        <v>276</v>
      </c>
      <c r="I10" t="s">
        <v>277</v>
      </c>
      <c r="J10" t="s">
        <v>278</v>
      </c>
      <c r="M10" t="s">
        <v>78</v>
      </c>
      <c r="N10" t="s">
        <v>79</v>
      </c>
      <c r="T10" t="s">
        <v>279</v>
      </c>
      <c r="U10" t="s">
        <v>280</v>
      </c>
      <c r="V10" t="s">
        <v>281</v>
      </c>
      <c r="W10" t="s">
        <v>282</v>
      </c>
      <c r="X10" t="s">
        <v>283</v>
      </c>
      <c r="Y10" t="s">
        <v>284</v>
      </c>
      <c r="Z10" t="s">
        <v>285</v>
      </c>
      <c r="AA10" t="s">
        <v>286</v>
      </c>
      <c r="AB10" t="s">
        <v>287</v>
      </c>
      <c r="AC10" t="s">
        <v>288</v>
      </c>
      <c r="AD10" t="s">
        <v>289</v>
      </c>
      <c r="AE10" t="s">
        <v>290</v>
      </c>
      <c r="AG10">
        <v>81</v>
      </c>
      <c r="AH10">
        <v>170</v>
      </c>
      <c r="AI10">
        <v>188</v>
      </c>
      <c r="AJ10">
        <v>47</v>
      </c>
      <c r="AK10">
        <v>311</v>
      </c>
      <c r="AL10" t="s">
        <v>291</v>
      </c>
      <c r="AM10" t="s">
        <v>292</v>
      </c>
      <c r="AN10" t="s">
        <v>293</v>
      </c>
      <c r="AO10" t="s">
        <v>294</v>
      </c>
      <c r="AP10" t="s">
        <v>295</v>
      </c>
      <c r="AR10" t="s">
        <v>296</v>
      </c>
      <c r="AS10" t="s">
        <v>297</v>
      </c>
      <c r="AT10" t="s">
        <v>298</v>
      </c>
      <c r="AU10">
        <v>2017</v>
      </c>
      <c r="AV10">
        <v>190</v>
      </c>
      <c r="BB10">
        <v>107</v>
      </c>
      <c r="BC10">
        <v>121</v>
      </c>
      <c r="BE10" t="s">
        <v>299</v>
      </c>
      <c r="BF10" t="str">
        <f>HYPERLINK("http://dx.doi.org/10.1016/j.rse.2016.12.006","http://dx.doi.org/10.1016/j.rse.2016.12.006")</f>
        <v>http://dx.doi.org/10.1016/j.rse.2016.12.006</v>
      </c>
      <c r="BI10">
        <v>15</v>
      </c>
      <c r="BJ10" t="s">
        <v>300</v>
      </c>
      <c r="BK10" t="s">
        <v>102</v>
      </c>
      <c r="BL10" t="s">
        <v>301</v>
      </c>
      <c r="BM10" t="s">
        <v>302</v>
      </c>
      <c r="BP10" t="s">
        <v>105</v>
      </c>
      <c r="BQ10" t="s">
        <v>106</v>
      </c>
      <c r="BR10" t="s">
        <v>107</v>
      </c>
      <c r="BS10" t="s">
        <v>303</v>
      </c>
      <c r="BT10" t="str">
        <f>HYPERLINK("https%3A%2F%2Fwww.webofscience.com%2Fwos%2Fwoscc%2Ffull-record%2FWOS:000394399300009","View Full Record in Web of Science")</f>
        <v>View Full Record in Web of Science</v>
      </c>
    </row>
    <row r="11" spans="1:72" ht="12.75">
      <c r="A11" t="s">
        <v>72</v>
      </c>
      <c r="B11" t="s">
        <v>304</v>
      </c>
      <c r="F11" t="s">
        <v>305</v>
      </c>
      <c r="I11" t="s">
        <v>306</v>
      </c>
      <c r="J11" t="s">
        <v>307</v>
      </c>
      <c r="M11" t="s">
        <v>78</v>
      </c>
      <c r="N11" t="s">
        <v>79</v>
      </c>
      <c r="T11" t="s">
        <v>308</v>
      </c>
      <c r="U11" t="s">
        <v>309</v>
      </c>
      <c r="V11" t="s">
        <v>310</v>
      </c>
      <c r="W11" t="s">
        <v>311</v>
      </c>
      <c r="X11" t="s">
        <v>312</v>
      </c>
      <c r="Y11" t="s">
        <v>313</v>
      </c>
      <c r="Z11" t="s">
        <v>314</v>
      </c>
      <c r="AA11" t="s">
        <v>315</v>
      </c>
      <c r="AB11" t="s">
        <v>316</v>
      </c>
      <c r="AC11" t="s">
        <v>317</v>
      </c>
      <c r="AD11" t="s">
        <v>318</v>
      </c>
      <c r="AE11" t="s">
        <v>319</v>
      </c>
      <c r="AG11">
        <v>138</v>
      </c>
      <c r="AH11">
        <v>296</v>
      </c>
      <c r="AI11">
        <v>322</v>
      </c>
      <c r="AJ11">
        <v>52</v>
      </c>
      <c r="AK11">
        <v>461</v>
      </c>
      <c r="AL11" t="s">
        <v>320</v>
      </c>
      <c r="AM11" t="s">
        <v>321</v>
      </c>
      <c r="AN11" t="s">
        <v>322</v>
      </c>
      <c r="AO11" t="s">
        <v>323</v>
      </c>
      <c r="AP11" t="s">
        <v>324</v>
      </c>
      <c r="AR11" t="s">
        <v>325</v>
      </c>
      <c r="AS11" t="s">
        <v>326</v>
      </c>
      <c r="AT11" t="s">
        <v>180</v>
      </c>
      <c r="AU11">
        <v>2018</v>
      </c>
      <c r="AV11">
        <v>27</v>
      </c>
      <c r="AW11">
        <v>1</v>
      </c>
      <c r="BB11">
        <v>96</v>
      </c>
      <c r="BC11">
        <v>109</v>
      </c>
      <c r="BE11" t="s">
        <v>327</v>
      </c>
      <c r="BF11" t="str">
        <f>HYPERLINK("http://dx.doi.org/10.1111/geb.12660","http://dx.doi.org/10.1111/geb.12660")</f>
        <v>http://dx.doi.org/10.1111/geb.12660</v>
      </c>
      <c r="BI11">
        <v>14</v>
      </c>
      <c r="BJ11" t="s">
        <v>328</v>
      </c>
      <c r="BK11" t="s">
        <v>102</v>
      </c>
      <c r="BL11" t="s">
        <v>329</v>
      </c>
      <c r="BM11" t="s">
        <v>330</v>
      </c>
      <c r="BO11" t="s">
        <v>331</v>
      </c>
      <c r="BP11" t="s">
        <v>105</v>
      </c>
      <c r="BQ11" t="s">
        <v>106</v>
      </c>
      <c r="BR11" t="s">
        <v>107</v>
      </c>
      <c r="BS11" t="s">
        <v>332</v>
      </c>
      <c r="BT11" t="str">
        <f>HYPERLINK("https%3A%2F%2Fwww.webofscience.com%2Fwos%2Fwoscc%2Ffull-record%2FWOS:000418125800010","View Full Record in Web of Science")</f>
        <v>View Full Record in Web of Science</v>
      </c>
    </row>
    <row r="12" spans="1:72" s="2" customFormat="1" ht="12.75">
      <c r="A12" s="2" t="s">
        <v>72</v>
      </c>
      <c r="B12" s="2" t="s">
        <v>333</v>
      </c>
      <c r="C12" s="2" t="s">
        <v>74</v>
      </c>
      <c r="D12" s="2" t="s">
        <v>74</v>
      </c>
      <c r="E12" s="2" t="s">
        <v>74</v>
      </c>
      <c r="F12" s="2" t="s">
        <v>334</v>
      </c>
      <c r="G12" s="2" t="s">
        <v>74</v>
      </c>
      <c r="H12" s="2" t="s">
        <v>74</v>
      </c>
      <c r="I12" s="2" t="s">
        <v>335</v>
      </c>
      <c r="J12" s="2" t="s">
        <v>278</v>
      </c>
      <c r="K12" s="2" t="s">
        <v>74</v>
      </c>
      <c r="L12" s="2" t="s">
        <v>74</v>
      </c>
      <c r="M12" s="2" t="s">
        <v>78</v>
      </c>
      <c r="N12" s="2" t="s">
        <v>79</v>
      </c>
      <c r="O12" s="2" t="s">
        <v>74</v>
      </c>
      <c r="P12" s="2" t="s">
        <v>74</v>
      </c>
      <c r="Q12" s="2" t="s">
        <v>74</v>
      </c>
      <c r="R12" s="2" t="s">
        <v>74</v>
      </c>
      <c r="S12" s="2" t="s">
        <v>74</v>
      </c>
      <c r="T12" s="2" t="s">
        <v>336</v>
      </c>
      <c r="U12" s="2" t="s">
        <v>337</v>
      </c>
      <c r="V12" s="2" t="s">
        <v>338</v>
      </c>
      <c r="W12" s="2" t="s">
        <v>339</v>
      </c>
      <c r="X12" s="2" t="s">
        <v>340</v>
      </c>
      <c r="Y12" s="2" t="s">
        <v>341</v>
      </c>
      <c r="Z12" s="2" t="s">
        <v>342</v>
      </c>
      <c r="AA12" s="2" t="s">
        <v>343</v>
      </c>
      <c r="AB12" s="2" t="s">
        <v>344</v>
      </c>
      <c r="AC12" s="2" t="s">
        <v>345</v>
      </c>
      <c r="AD12" s="2" t="s">
        <v>346</v>
      </c>
      <c r="AE12" s="2" t="s">
        <v>347</v>
      </c>
      <c r="AF12" s="2" t="s">
        <v>74</v>
      </c>
      <c r="AG12" s="2">
        <v>117</v>
      </c>
      <c r="AH12" s="2">
        <v>40</v>
      </c>
      <c r="AI12" s="2">
        <v>41</v>
      </c>
      <c r="AJ12" s="2">
        <v>33</v>
      </c>
      <c r="AK12" s="2">
        <v>195</v>
      </c>
      <c r="AL12" s="2" t="s">
        <v>291</v>
      </c>
      <c r="AM12" s="2" t="s">
        <v>292</v>
      </c>
      <c r="AN12" s="2" t="s">
        <v>293</v>
      </c>
      <c r="AO12" s="2" t="s">
        <v>294</v>
      </c>
      <c r="AP12" s="2" t="s">
        <v>295</v>
      </c>
      <c r="AQ12" s="2" t="s">
        <v>74</v>
      </c>
      <c r="AR12" s="2" t="s">
        <v>296</v>
      </c>
      <c r="AS12" s="2" t="s">
        <v>297</v>
      </c>
      <c r="AT12" s="2" t="s">
        <v>348</v>
      </c>
      <c r="AU12" s="2">
        <v>2022</v>
      </c>
      <c r="AV12" s="2">
        <v>277</v>
      </c>
      <c r="AW12" s="2" t="s">
        <v>74</v>
      </c>
      <c r="AX12" s="2" t="s">
        <v>74</v>
      </c>
      <c r="AY12" s="2" t="s">
        <v>74</v>
      </c>
      <c r="AZ12" s="2" t="s">
        <v>74</v>
      </c>
      <c r="BA12" s="2" t="s">
        <v>74</v>
      </c>
      <c r="BB12" s="2" t="s">
        <v>74</v>
      </c>
      <c r="BC12" s="2" t="s">
        <v>74</v>
      </c>
      <c r="BD12" s="2">
        <v>113057</v>
      </c>
      <c r="BE12" s="2" t="s">
        <v>349</v>
      </c>
      <c r="BF12" s="2" t="str">
        <f>HYPERLINK("http://dx.doi.org/10.1016/j.rse.2022.113057","http://dx.doi.org/10.1016/j.rse.2022.113057")</f>
        <v>http://dx.doi.org/10.1016/j.rse.2022.113057</v>
      </c>
      <c r="BG12" s="2" t="s">
        <v>74</v>
      </c>
      <c r="BH12" s="2" t="s">
        <v>350</v>
      </c>
      <c r="BI12" s="2">
        <v>18</v>
      </c>
      <c r="BJ12" s="2" t="s">
        <v>300</v>
      </c>
      <c r="BK12" s="2" t="s">
        <v>102</v>
      </c>
      <c r="BL12" s="2" t="s">
        <v>301</v>
      </c>
      <c r="BM12" s="2" t="s">
        <v>351</v>
      </c>
      <c r="BN12" s="2" t="s">
        <v>74</v>
      </c>
      <c r="BO12" s="2" t="s">
        <v>352</v>
      </c>
      <c r="BP12" s="2" t="s">
        <v>105</v>
      </c>
      <c r="BQ12" s="2" t="s">
        <v>106</v>
      </c>
      <c r="BR12" s="2" t="s">
        <v>107</v>
      </c>
      <c r="BS12" s="2" t="s">
        <v>353</v>
      </c>
      <c r="BT12" s="2" t="str">
        <f>HYPERLINK("https%3A%2F%2Fwww.webofscience.com%2Fwos%2Fwoscc%2Ffull-record%2FWOS:000798986500003","View Full Record in Web of Science")</f>
        <v>View Full Record in Web of Science</v>
      </c>
    </row>
    <row r="13" spans="1:72" ht="12.75">
      <c r="A13" t="s">
        <v>72</v>
      </c>
      <c r="B13" t="s">
        <v>354</v>
      </c>
      <c r="F13" t="s">
        <v>355</v>
      </c>
      <c r="I13" t="s">
        <v>356</v>
      </c>
      <c r="J13" t="s">
        <v>357</v>
      </c>
      <c r="M13" t="s">
        <v>78</v>
      </c>
      <c r="N13" t="s">
        <v>79</v>
      </c>
      <c r="T13" t="s">
        <v>358</v>
      </c>
      <c r="U13" t="s">
        <v>359</v>
      </c>
      <c r="V13" t="s">
        <v>360</v>
      </c>
      <c r="W13" t="s">
        <v>361</v>
      </c>
      <c r="X13" t="s">
        <v>362</v>
      </c>
      <c r="Y13" t="s">
        <v>363</v>
      </c>
      <c r="Z13" t="s">
        <v>364</v>
      </c>
      <c r="AA13" t="s">
        <v>365</v>
      </c>
      <c r="AB13" t="s">
        <v>366</v>
      </c>
      <c r="AC13" t="s">
        <v>367</v>
      </c>
      <c r="AD13" t="s">
        <v>368</v>
      </c>
      <c r="AE13" t="s">
        <v>369</v>
      </c>
      <c r="AG13">
        <v>47</v>
      </c>
      <c r="AH13">
        <v>74</v>
      </c>
      <c r="AI13">
        <v>77</v>
      </c>
      <c r="AJ13">
        <v>40</v>
      </c>
      <c r="AK13">
        <v>254</v>
      </c>
      <c r="AL13" t="s">
        <v>370</v>
      </c>
      <c r="AM13" t="s">
        <v>126</v>
      </c>
      <c r="AN13" t="s">
        <v>371</v>
      </c>
      <c r="AO13" t="s">
        <v>372</v>
      </c>
      <c r="AP13" t="s">
        <v>373</v>
      </c>
      <c r="AR13" t="s">
        <v>357</v>
      </c>
      <c r="AS13" t="s">
        <v>374</v>
      </c>
      <c r="AT13" t="s">
        <v>375</v>
      </c>
      <c r="AU13">
        <v>2022</v>
      </c>
      <c r="AV13">
        <v>296</v>
      </c>
      <c r="BD13">
        <v>133981</v>
      </c>
      <c r="BE13" t="s">
        <v>376</v>
      </c>
      <c r="BF13" t="str">
        <f>HYPERLINK("http://dx.doi.org/10.1016/j.chemosphere.2022.133981","http://dx.doi.org/10.1016/j.chemosphere.2022.133981")</f>
        <v>http://dx.doi.org/10.1016/j.chemosphere.2022.133981</v>
      </c>
      <c r="BH13" t="s">
        <v>377</v>
      </c>
      <c r="BI13">
        <v>9</v>
      </c>
      <c r="BJ13" t="s">
        <v>101</v>
      </c>
      <c r="BK13" t="s">
        <v>102</v>
      </c>
      <c r="BL13" t="s">
        <v>103</v>
      </c>
      <c r="BM13" t="s">
        <v>378</v>
      </c>
      <c r="BN13">
        <v>35176301</v>
      </c>
      <c r="BP13" t="s">
        <v>105</v>
      </c>
      <c r="BQ13" t="s">
        <v>106</v>
      </c>
      <c r="BR13" t="s">
        <v>107</v>
      </c>
      <c r="BS13" t="s">
        <v>379</v>
      </c>
      <c r="BT13" t="str">
        <f>HYPERLINK("https%3A%2F%2Fwww.webofscience.com%2Fwos%2Fwoscc%2Ffull-record%2FWOS:000758412600002","View Full Record in Web of Science")</f>
        <v>View Full Record in Web of Science</v>
      </c>
    </row>
    <row r="14" spans="1:72" s="2" customFormat="1" ht="12.75">
      <c r="A14" s="2" t="s">
        <v>72</v>
      </c>
      <c r="B14" s="2" t="s">
        <v>380</v>
      </c>
      <c r="C14" s="2" t="s">
        <v>74</v>
      </c>
      <c r="D14" s="2" t="s">
        <v>74</v>
      </c>
      <c r="E14" s="2" t="s">
        <v>74</v>
      </c>
      <c r="F14" s="2" t="s">
        <v>381</v>
      </c>
      <c r="G14" s="2" t="s">
        <v>74</v>
      </c>
      <c r="H14" s="2" t="s">
        <v>74</v>
      </c>
      <c r="I14" s="2" t="s">
        <v>382</v>
      </c>
      <c r="J14" s="2" t="s">
        <v>383</v>
      </c>
      <c r="K14" s="2" t="s">
        <v>74</v>
      </c>
      <c r="L14" s="2" t="s">
        <v>74</v>
      </c>
      <c r="M14" s="2" t="s">
        <v>78</v>
      </c>
      <c r="N14" s="2" t="s">
        <v>79</v>
      </c>
      <c r="O14" s="2" t="s">
        <v>74</v>
      </c>
      <c r="P14" s="2" t="s">
        <v>74</v>
      </c>
      <c r="Q14" s="2" t="s">
        <v>74</v>
      </c>
      <c r="R14" s="2" t="s">
        <v>74</v>
      </c>
      <c r="S14" s="2" t="s">
        <v>74</v>
      </c>
      <c r="T14" s="2" t="s">
        <v>74</v>
      </c>
      <c r="U14" s="2" t="s">
        <v>384</v>
      </c>
      <c r="V14" s="2" t="s">
        <v>385</v>
      </c>
      <c r="W14" s="2" t="s">
        <v>386</v>
      </c>
      <c r="X14" s="2" t="s">
        <v>387</v>
      </c>
      <c r="Y14" s="2" t="s">
        <v>388</v>
      </c>
      <c r="Z14" s="2" t="s">
        <v>389</v>
      </c>
      <c r="AA14" s="2" t="s">
        <v>390</v>
      </c>
      <c r="AB14" s="2" t="s">
        <v>74</v>
      </c>
      <c r="AC14" s="2" t="s">
        <v>391</v>
      </c>
      <c r="AD14" s="2" t="s">
        <v>392</v>
      </c>
      <c r="AE14" s="2" t="s">
        <v>393</v>
      </c>
      <c r="AF14" s="2" t="s">
        <v>74</v>
      </c>
      <c r="AG14" s="2">
        <v>50</v>
      </c>
      <c r="AH14" s="2">
        <v>303</v>
      </c>
      <c r="AI14" s="2">
        <v>365</v>
      </c>
      <c r="AJ14" s="2">
        <v>87</v>
      </c>
      <c r="AK14" s="2">
        <v>561</v>
      </c>
      <c r="AL14" s="2" t="s">
        <v>394</v>
      </c>
      <c r="AM14" s="2" t="s">
        <v>395</v>
      </c>
      <c r="AN14" s="2" t="s">
        <v>396</v>
      </c>
      <c r="AO14" s="2" t="s">
        <v>397</v>
      </c>
      <c r="AP14" s="2" t="s">
        <v>398</v>
      </c>
      <c r="AQ14" s="2" t="s">
        <v>74</v>
      </c>
      <c r="AR14" s="2" t="s">
        <v>399</v>
      </c>
      <c r="AS14" s="2" t="s">
        <v>400</v>
      </c>
      <c r="AT14" s="2" t="s">
        <v>401</v>
      </c>
      <c r="AU14" s="2">
        <v>2015</v>
      </c>
      <c r="AV14" s="2">
        <v>49</v>
      </c>
      <c r="AW14" s="2">
        <v>2</v>
      </c>
      <c r="AX14" s="2" t="s">
        <v>74</v>
      </c>
      <c r="AY14" s="2" t="s">
        <v>74</v>
      </c>
      <c r="AZ14" s="2" t="s">
        <v>74</v>
      </c>
      <c r="BA14" s="2" t="s">
        <v>74</v>
      </c>
      <c r="BB14" s="2">
        <v>1051</v>
      </c>
      <c r="BC14" s="2">
        <v>1059</v>
      </c>
      <c r="BD14" s="2" t="s">
        <v>74</v>
      </c>
      <c r="BE14" s="2" t="s">
        <v>402</v>
      </c>
      <c r="BF14" s="2" t="str">
        <f>HYPERLINK("http://dx.doi.org/10.1021/es503744q","http://dx.doi.org/10.1021/es503744q")</f>
        <v>http://dx.doi.org/10.1021/es503744q</v>
      </c>
      <c r="BG14" s="2" t="s">
        <v>74</v>
      </c>
      <c r="BH14" s="2" t="s">
        <v>74</v>
      </c>
      <c r="BI14" s="2">
        <v>9</v>
      </c>
      <c r="BJ14" s="2" t="s">
        <v>403</v>
      </c>
      <c r="BK14" s="2" t="s">
        <v>102</v>
      </c>
      <c r="BL14" s="2" t="s">
        <v>404</v>
      </c>
      <c r="BM14" s="2" t="s">
        <v>405</v>
      </c>
      <c r="BN14" s="2">
        <v>25495555</v>
      </c>
      <c r="BO14" s="2" t="s">
        <v>74</v>
      </c>
      <c r="BP14" s="2" t="s">
        <v>105</v>
      </c>
      <c r="BQ14" s="2" t="s">
        <v>106</v>
      </c>
      <c r="BR14" s="2" t="s">
        <v>107</v>
      </c>
      <c r="BS14" s="2" t="s">
        <v>406</v>
      </c>
      <c r="BT14" s="2" t="str">
        <f>HYPERLINK("https%3A%2F%2Fwww.webofscience.com%2Fwos%2Fwoscc%2Ffull-record%2FWOS:000348332400044","View Full Record in Web of Science")</f>
        <v>View Full Record in Web of Science</v>
      </c>
    </row>
    <row r="15" spans="1:72" s="2" customFormat="1" ht="12.75">
      <c r="A15" s="2" t="s">
        <v>72</v>
      </c>
      <c r="B15" s="2" t="s">
        <v>407</v>
      </c>
      <c r="C15" s="2" t="s">
        <v>74</v>
      </c>
      <c r="D15" s="2" t="s">
        <v>74</v>
      </c>
      <c r="E15" s="2" t="s">
        <v>74</v>
      </c>
      <c r="F15" s="2" t="s">
        <v>408</v>
      </c>
      <c r="G15" s="2" t="s">
        <v>74</v>
      </c>
      <c r="H15" s="2" t="s">
        <v>74</v>
      </c>
      <c r="I15" s="2" t="s">
        <v>409</v>
      </c>
      <c r="J15" s="2" t="s">
        <v>410</v>
      </c>
      <c r="K15" s="2" t="s">
        <v>74</v>
      </c>
      <c r="L15" s="2" t="s">
        <v>74</v>
      </c>
      <c r="M15" s="2" t="s">
        <v>78</v>
      </c>
      <c r="N15" s="2" t="s">
        <v>79</v>
      </c>
      <c r="O15" s="2" t="s">
        <v>74</v>
      </c>
      <c r="P15" s="2" t="s">
        <v>74</v>
      </c>
      <c r="Q15" s="2" t="s">
        <v>74</v>
      </c>
      <c r="R15" s="2" t="s">
        <v>74</v>
      </c>
      <c r="S15" s="2" t="s">
        <v>74</v>
      </c>
      <c r="T15" s="2" t="s">
        <v>411</v>
      </c>
      <c r="U15" s="2" t="s">
        <v>412</v>
      </c>
      <c r="V15" s="2" t="s">
        <v>413</v>
      </c>
      <c r="W15" s="2" t="s">
        <v>414</v>
      </c>
      <c r="X15" s="2" t="s">
        <v>415</v>
      </c>
      <c r="Y15" s="2" t="s">
        <v>416</v>
      </c>
      <c r="Z15" s="2" t="s">
        <v>417</v>
      </c>
      <c r="AA15" s="2" t="s">
        <v>418</v>
      </c>
      <c r="AB15" s="2" t="s">
        <v>419</v>
      </c>
      <c r="AC15" s="2" t="s">
        <v>420</v>
      </c>
      <c r="AD15" s="2" t="s">
        <v>421</v>
      </c>
      <c r="AE15" s="2" t="s">
        <v>422</v>
      </c>
      <c r="AF15" s="2" t="s">
        <v>74</v>
      </c>
      <c r="AG15" s="2">
        <v>63</v>
      </c>
      <c r="AH15" s="2">
        <v>64</v>
      </c>
      <c r="AI15" s="2">
        <v>68</v>
      </c>
      <c r="AJ15" s="2">
        <v>107</v>
      </c>
      <c r="AK15" s="2">
        <v>291</v>
      </c>
      <c r="AL15" s="2" t="s">
        <v>370</v>
      </c>
      <c r="AM15" s="2" t="s">
        <v>126</v>
      </c>
      <c r="AN15" s="2" t="s">
        <v>371</v>
      </c>
      <c r="AO15" s="2" t="s">
        <v>423</v>
      </c>
      <c r="AP15" s="2" t="s">
        <v>424</v>
      </c>
      <c r="AQ15" s="2" t="s">
        <v>74</v>
      </c>
      <c r="AR15" s="2" t="s">
        <v>425</v>
      </c>
      <c r="AS15" s="2" t="s">
        <v>426</v>
      </c>
      <c r="AT15" s="2" t="s">
        <v>427</v>
      </c>
      <c r="AU15" s="2">
        <v>2022</v>
      </c>
      <c r="AV15" s="2">
        <v>221</v>
      </c>
      <c r="AW15" s="2" t="s">
        <v>74</v>
      </c>
      <c r="AX15" s="2" t="s">
        <v>74</v>
      </c>
      <c r="AY15" s="2" t="s">
        <v>74</v>
      </c>
      <c r="AZ15" s="2" t="s">
        <v>74</v>
      </c>
      <c r="BA15" s="2" t="s">
        <v>74</v>
      </c>
      <c r="BB15" s="2" t="s">
        <v>74</v>
      </c>
      <c r="BC15" s="2" t="s">
        <v>74</v>
      </c>
      <c r="BD15" s="2">
        <v>118728</v>
      </c>
      <c r="BE15" s="2" t="s">
        <v>428</v>
      </c>
      <c r="BF15" s="2" t="str">
        <f>HYPERLINK("http://dx.doi.org/10.1016/j.watres.2022.118728","http://dx.doi.org/10.1016/j.watres.2022.118728")</f>
        <v>http://dx.doi.org/10.1016/j.watres.2022.118728</v>
      </c>
      <c r="BG15" s="2" t="s">
        <v>74</v>
      </c>
      <c r="BH15" s="2" t="s">
        <v>74</v>
      </c>
      <c r="BI15" s="2">
        <v>10</v>
      </c>
      <c r="BJ15" s="2" t="s">
        <v>429</v>
      </c>
      <c r="BK15" s="2" t="s">
        <v>102</v>
      </c>
      <c r="BL15" s="2" t="s">
        <v>430</v>
      </c>
      <c r="BM15" s="2" t="s">
        <v>431</v>
      </c>
      <c r="BN15" s="2">
        <v>35717711</v>
      </c>
      <c r="BO15" s="2" t="s">
        <v>74</v>
      </c>
      <c r="BP15" s="2" t="s">
        <v>105</v>
      </c>
      <c r="BQ15" s="2" t="s">
        <v>106</v>
      </c>
      <c r="BR15" s="2" t="s">
        <v>107</v>
      </c>
      <c r="BS15" s="2" t="s">
        <v>432</v>
      </c>
      <c r="BT15" s="2" t="str">
        <f>HYPERLINK("https%3A%2F%2Fwww.webofscience.com%2Fwos%2Fwoscc%2Ffull-record%2FWOS:000815785400004","View Full Record in Web of Science")</f>
        <v>View Full Record in Web of Science</v>
      </c>
    </row>
    <row r="16" spans="1:72" ht="12.75">
      <c r="A16" t="s">
        <v>72</v>
      </c>
      <c r="B16" t="s">
        <v>433</v>
      </c>
      <c r="F16" t="s">
        <v>434</v>
      </c>
      <c r="I16" t="s">
        <v>435</v>
      </c>
      <c r="J16" t="s">
        <v>436</v>
      </c>
      <c r="M16" t="s">
        <v>78</v>
      </c>
      <c r="N16" t="s">
        <v>79</v>
      </c>
      <c r="T16" t="s">
        <v>437</v>
      </c>
      <c r="U16" t="s">
        <v>438</v>
      </c>
      <c r="V16" t="s">
        <v>439</v>
      </c>
      <c r="W16" t="s">
        <v>440</v>
      </c>
      <c r="X16" t="s">
        <v>441</v>
      </c>
      <c r="Y16" t="s">
        <v>442</v>
      </c>
      <c r="Z16" t="s">
        <v>443</v>
      </c>
      <c r="AB16" t="s">
        <v>444</v>
      </c>
      <c r="AC16" t="s">
        <v>445</v>
      </c>
      <c r="AD16" t="s">
        <v>446</v>
      </c>
      <c r="AE16" t="s">
        <v>447</v>
      </c>
      <c r="AG16">
        <v>66</v>
      </c>
      <c r="AH16">
        <v>91</v>
      </c>
      <c r="AI16">
        <v>95</v>
      </c>
      <c r="AJ16">
        <v>78</v>
      </c>
      <c r="AK16">
        <v>327</v>
      </c>
      <c r="AL16" t="s">
        <v>125</v>
      </c>
      <c r="AM16" t="s">
        <v>126</v>
      </c>
      <c r="AN16" t="s">
        <v>127</v>
      </c>
      <c r="AO16" t="s">
        <v>448</v>
      </c>
      <c r="AP16" t="s">
        <v>449</v>
      </c>
      <c r="AR16" t="s">
        <v>436</v>
      </c>
      <c r="AS16" t="s">
        <v>450</v>
      </c>
      <c r="AT16" t="s">
        <v>180</v>
      </c>
      <c r="AU16">
        <v>2022</v>
      </c>
      <c r="AV16">
        <v>120</v>
      </c>
      <c r="BD16">
        <v>103440</v>
      </c>
      <c r="BE16" t="s">
        <v>451</v>
      </c>
      <c r="BF16" t="str">
        <f>HYPERLINK("http://dx.doi.org/10.1016/j.cities.2021.103440","http://dx.doi.org/10.1016/j.cities.2021.103440")</f>
        <v>http://dx.doi.org/10.1016/j.cities.2021.103440</v>
      </c>
      <c r="BI16">
        <v>11</v>
      </c>
      <c r="BJ16" t="s">
        <v>452</v>
      </c>
      <c r="BK16" t="s">
        <v>209</v>
      </c>
      <c r="BL16" t="s">
        <v>452</v>
      </c>
      <c r="BM16" t="s">
        <v>453</v>
      </c>
      <c r="BN16">
        <v>34539021</v>
      </c>
      <c r="BO16" t="s">
        <v>454</v>
      </c>
      <c r="BP16" t="s">
        <v>105</v>
      </c>
      <c r="BQ16" t="s">
        <v>106</v>
      </c>
      <c r="BR16" t="s">
        <v>107</v>
      </c>
      <c r="BS16" t="s">
        <v>455</v>
      </c>
      <c r="BT16" t="str">
        <f>HYPERLINK("https%3A%2F%2Fwww.webofscience.com%2Fwos%2Fwoscc%2Ffull-record%2FWOS:000792646300016","View Full Record in Web of Science")</f>
        <v>View Full Record in Web of Science</v>
      </c>
    </row>
    <row r="17" spans="1:72" s="2" customFormat="1" ht="12.75">
      <c r="A17" s="2" t="s">
        <v>72</v>
      </c>
      <c r="B17" s="2" t="s">
        <v>456</v>
      </c>
      <c r="C17" s="2" t="s">
        <v>74</v>
      </c>
      <c r="D17" s="2" t="s">
        <v>74</v>
      </c>
      <c r="E17" s="2" t="s">
        <v>74</v>
      </c>
      <c r="F17" s="2" t="s">
        <v>457</v>
      </c>
      <c r="G17" s="2" t="s">
        <v>74</v>
      </c>
      <c r="H17" s="2" t="s">
        <v>74</v>
      </c>
      <c r="I17" s="2" t="s">
        <v>458</v>
      </c>
      <c r="J17" s="2" t="s">
        <v>278</v>
      </c>
      <c r="K17" s="2" t="s">
        <v>74</v>
      </c>
      <c r="L17" s="2" t="s">
        <v>74</v>
      </c>
      <c r="M17" s="2" t="s">
        <v>78</v>
      </c>
      <c r="N17" s="2" t="s">
        <v>79</v>
      </c>
      <c r="O17" s="2" t="s">
        <v>74</v>
      </c>
      <c r="P17" s="2" t="s">
        <v>74</v>
      </c>
      <c r="Q17" s="2" t="s">
        <v>74</v>
      </c>
      <c r="R17" s="2" t="s">
        <v>74</v>
      </c>
      <c r="S17" s="2" t="s">
        <v>74</v>
      </c>
      <c r="T17" s="2" t="s">
        <v>459</v>
      </c>
      <c r="U17" s="2" t="s">
        <v>460</v>
      </c>
      <c r="V17" s="2" t="s">
        <v>461</v>
      </c>
      <c r="W17" s="2" t="s">
        <v>462</v>
      </c>
      <c r="X17" s="2" t="s">
        <v>463</v>
      </c>
      <c r="Y17" s="2" t="s">
        <v>341</v>
      </c>
      <c r="Z17" s="2" t="s">
        <v>342</v>
      </c>
      <c r="AA17" s="2" t="s">
        <v>464</v>
      </c>
      <c r="AB17" s="2" t="s">
        <v>465</v>
      </c>
      <c r="AC17" s="2" t="s">
        <v>466</v>
      </c>
      <c r="AD17" s="2" t="s">
        <v>467</v>
      </c>
      <c r="AE17" s="2" t="s">
        <v>468</v>
      </c>
      <c r="AF17" s="2" t="s">
        <v>74</v>
      </c>
      <c r="AG17" s="2">
        <v>75</v>
      </c>
      <c r="AH17" s="2">
        <v>170</v>
      </c>
      <c r="AI17" s="2">
        <v>176</v>
      </c>
      <c r="AJ17" s="2">
        <v>54</v>
      </c>
      <c r="AK17" s="2">
        <v>342</v>
      </c>
      <c r="AL17" s="2" t="s">
        <v>291</v>
      </c>
      <c r="AM17" s="2" t="s">
        <v>292</v>
      </c>
      <c r="AN17" s="2" t="s">
        <v>293</v>
      </c>
      <c r="AO17" s="2" t="s">
        <v>294</v>
      </c>
      <c r="AP17" s="2" t="s">
        <v>295</v>
      </c>
      <c r="AQ17" s="2" t="s">
        <v>74</v>
      </c>
      <c r="AR17" s="2" t="s">
        <v>296</v>
      </c>
      <c r="AS17" s="2" t="s">
        <v>297</v>
      </c>
      <c r="AT17" s="2" t="s">
        <v>469</v>
      </c>
      <c r="AU17" s="2">
        <v>2020</v>
      </c>
      <c r="AV17" s="2">
        <v>248</v>
      </c>
      <c r="AW17" s="2" t="s">
        <v>74</v>
      </c>
      <c r="AX17" s="2" t="s">
        <v>74</v>
      </c>
      <c r="AY17" s="2" t="s">
        <v>74</v>
      </c>
      <c r="AZ17" s="2" t="s">
        <v>74</v>
      </c>
      <c r="BA17" s="2" t="s">
        <v>74</v>
      </c>
      <c r="BB17" s="2" t="s">
        <v>74</v>
      </c>
      <c r="BC17" s="2" t="s">
        <v>74</v>
      </c>
      <c r="BD17" s="2">
        <v>111974</v>
      </c>
      <c r="BE17" s="2" t="s">
        <v>470</v>
      </c>
      <c r="BF17" s="2" t="str">
        <f>HYPERLINK("http://dx.doi.org/10.1016/j.rse.2020.111974","http://dx.doi.org/10.1016/j.rse.2020.111974")</f>
        <v>http://dx.doi.org/10.1016/j.rse.2020.111974</v>
      </c>
      <c r="BG17" s="2" t="s">
        <v>74</v>
      </c>
      <c r="BH17" s="2" t="s">
        <v>74</v>
      </c>
      <c r="BI17" s="2">
        <v>15</v>
      </c>
      <c r="BJ17" s="2" t="s">
        <v>300</v>
      </c>
      <c r="BK17" s="2" t="s">
        <v>102</v>
      </c>
      <c r="BL17" s="2" t="s">
        <v>301</v>
      </c>
      <c r="BM17" s="2" t="s">
        <v>471</v>
      </c>
      <c r="BN17" s="2" t="s">
        <v>74</v>
      </c>
      <c r="BO17" s="2" t="s">
        <v>74</v>
      </c>
      <c r="BP17" s="2" t="s">
        <v>105</v>
      </c>
      <c r="BQ17" s="2" t="s">
        <v>106</v>
      </c>
      <c r="BR17" s="2" t="s">
        <v>107</v>
      </c>
      <c r="BS17" s="2" t="s">
        <v>472</v>
      </c>
      <c r="BT17" s="2" t="str">
        <f>HYPERLINK("https%3A%2F%2Fwww.webofscience.com%2Fwos%2Fwoscc%2Ffull-record%2FWOS:000568716200002","View Full Record in Web of Science")</f>
        <v>View Full Record in Web of Science</v>
      </c>
    </row>
    <row r="18" spans="1:72" ht="12.75">
      <c r="A18" t="s">
        <v>72</v>
      </c>
      <c r="B18" t="s">
        <v>473</v>
      </c>
      <c r="F18" t="s">
        <v>474</v>
      </c>
      <c r="I18" t="s">
        <v>475</v>
      </c>
      <c r="J18" t="s">
        <v>476</v>
      </c>
      <c r="M18" t="s">
        <v>78</v>
      </c>
      <c r="N18" t="s">
        <v>79</v>
      </c>
      <c r="T18" t="s">
        <v>477</v>
      </c>
      <c r="U18" t="s">
        <v>478</v>
      </c>
      <c r="V18" t="s">
        <v>479</v>
      </c>
      <c r="W18" t="s">
        <v>480</v>
      </c>
      <c r="X18" t="s">
        <v>481</v>
      </c>
      <c r="Y18" t="s">
        <v>482</v>
      </c>
      <c r="Z18" t="s">
        <v>483</v>
      </c>
      <c r="AA18" t="s">
        <v>484</v>
      </c>
      <c r="AB18" t="s">
        <v>485</v>
      </c>
      <c r="AC18" t="s">
        <v>486</v>
      </c>
      <c r="AD18" t="s">
        <v>487</v>
      </c>
      <c r="AE18" t="s">
        <v>488</v>
      </c>
      <c r="AG18">
        <v>61</v>
      </c>
      <c r="AH18">
        <v>93</v>
      </c>
      <c r="AI18">
        <v>97</v>
      </c>
      <c r="AJ18">
        <v>37</v>
      </c>
      <c r="AK18">
        <v>214</v>
      </c>
      <c r="AL18" t="s">
        <v>125</v>
      </c>
      <c r="AM18" t="s">
        <v>126</v>
      </c>
      <c r="AN18" t="s">
        <v>127</v>
      </c>
      <c r="AO18" t="s">
        <v>489</v>
      </c>
      <c r="AP18" t="s">
        <v>490</v>
      </c>
      <c r="AR18" t="s">
        <v>491</v>
      </c>
      <c r="AS18" t="s">
        <v>492</v>
      </c>
      <c r="AT18" t="s">
        <v>493</v>
      </c>
      <c r="AU18">
        <v>2021</v>
      </c>
      <c r="AV18">
        <v>310</v>
      </c>
      <c r="BD18">
        <v>127467</v>
      </c>
      <c r="BE18" t="s">
        <v>494</v>
      </c>
      <c r="BF18" t="str">
        <f>HYPERLINK("http://dx.doi.org/10.1016/j.jclepro.2021.127467","http://dx.doi.org/10.1016/j.jclepro.2021.127467")</f>
        <v>http://dx.doi.org/10.1016/j.jclepro.2021.127467</v>
      </c>
      <c r="BH18" t="s">
        <v>495</v>
      </c>
      <c r="BI18">
        <v>10</v>
      </c>
      <c r="BJ18" t="s">
        <v>496</v>
      </c>
      <c r="BK18" t="s">
        <v>497</v>
      </c>
      <c r="BL18" t="s">
        <v>498</v>
      </c>
      <c r="BM18" t="s">
        <v>499</v>
      </c>
      <c r="BP18" t="s">
        <v>105</v>
      </c>
      <c r="BQ18" t="s">
        <v>106</v>
      </c>
      <c r="BR18" t="s">
        <v>107</v>
      </c>
      <c r="BS18" t="s">
        <v>500</v>
      </c>
      <c r="BT18" t="str">
        <f>HYPERLINK("https%3A%2F%2Fwww.webofscience.com%2Fwos%2Fwoscc%2Ffull-record%2FWOS:000663765300001","View Full Record in Web of Science")</f>
        <v>View Full Record in Web of Science</v>
      </c>
    </row>
    <row r="19" spans="1:72" ht="12.75">
      <c r="A19" t="s">
        <v>72</v>
      </c>
      <c r="B19" t="s">
        <v>501</v>
      </c>
      <c r="F19" t="s">
        <v>502</v>
      </c>
      <c r="I19" t="s">
        <v>503</v>
      </c>
      <c r="J19" t="s">
        <v>504</v>
      </c>
      <c r="M19" t="s">
        <v>78</v>
      </c>
      <c r="N19" t="s">
        <v>79</v>
      </c>
      <c r="T19" t="s">
        <v>505</v>
      </c>
      <c r="U19" t="s">
        <v>506</v>
      </c>
      <c r="V19" t="s">
        <v>507</v>
      </c>
      <c r="W19" t="s">
        <v>508</v>
      </c>
      <c r="X19" t="s">
        <v>509</v>
      </c>
      <c r="Y19" t="s">
        <v>510</v>
      </c>
      <c r="Z19" t="s">
        <v>511</v>
      </c>
      <c r="AA19" t="s">
        <v>512</v>
      </c>
      <c r="AB19" t="s">
        <v>513</v>
      </c>
      <c r="AC19" t="s">
        <v>514</v>
      </c>
      <c r="AD19" t="s">
        <v>515</v>
      </c>
      <c r="AE19" t="s">
        <v>516</v>
      </c>
      <c r="AG19">
        <v>29</v>
      </c>
      <c r="AH19">
        <v>90</v>
      </c>
      <c r="AI19">
        <v>102</v>
      </c>
      <c r="AJ19">
        <v>37</v>
      </c>
      <c r="AK19">
        <v>292</v>
      </c>
      <c r="AL19" t="s">
        <v>125</v>
      </c>
      <c r="AM19" t="s">
        <v>126</v>
      </c>
      <c r="AN19" t="s">
        <v>127</v>
      </c>
      <c r="AO19" t="s">
        <v>517</v>
      </c>
      <c r="AP19" t="s">
        <v>518</v>
      </c>
      <c r="AR19" t="s">
        <v>504</v>
      </c>
      <c r="AS19" t="s">
        <v>519</v>
      </c>
      <c r="AT19" t="s">
        <v>205</v>
      </c>
      <c r="AU19">
        <v>2019</v>
      </c>
      <c r="AV19">
        <v>81</v>
      </c>
      <c r="BB19">
        <v>111</v>
      </c>
      <c r="BC19">
        <v>114</v>
      </c>
      <c r="BE19" t="s">
        <v>520</v>
      </c>
      <c r="BF19" t="str">
        <f>HYPERLINK("http://dx.doi.org/10.1016/j.landusepol.2018.10.031","http://dx.doi.org/10.1016/j.landusepol.2018.10.031")</f>
        <v>http://dx.doi.org/10.1016/j.landusepol.2018.10.031</v>
      </c>
      <c r="BI19">
        <v>4</v>
      </c>
      <c r="BJ19" t="s">
        <v>521</v>
      </c>
      <c r="BK19" t="s">
        <v>209</v>
      </c>
      <c r="BL19" t="s">
        <v>103</v>
      </c>
      <c r="BM19" t="s">
        <v>522</v>
      </c>
      <c r="BP19" t="s">
        <v>105</v>
      </c>
      <c r="BQ19" t="s">
        <v>106</v>
      </c>
      <c r="BR19" t="s">
        <v>107</v>
      </c>
      <c r="BS19" t="s">
        <v>523</v>
      </c>
      <c r="BT19" t="str">
        <f>HYPERLINK("https%3A%2F%2Fwww.webofscience.com%2Fwos%2Fwoscc%2Ffull-record%2FWOS:000457820000011","View Full Record in Web of Science")</f>
        <v>View Full Record in Web of Science</v>
      </c>
    </row>
    <row r="20" spans="1:72" ht="12.75">
      <c r="A20" t="s">
        <v>72</v>
      </c>
      <c r="B20" t="s">
        <v>524</v>
      </c>
      <c r="F20" t="s">
        <v>525</v>
      </c>
      <c r="I20" t="s">
        <v>526</v>
      </c>
      <c r="J20" t="s">
        <v>164</v>
      </c>
      <c r="M20" t="s">
        <v>78</v>
      </c>
      <c r="N20" t="s">
        <v>79</v>
      </c>
      <c r="T20" t="s">
        <v>527</v>
      </c>
      <c r="U20" t="s">
        <v>528</v>
      </c>
      <c r="V20" t="s">
        <v>529</v>
      </c>
      <c r="W20" t="s">
        <v>530</v>
      </c>
      <c r="X20" t="s">
        <v>531</v>
      </c>
      <c r="Y20" t="s">
        <v>532</v>
      </c>
      <c r="Z20" t="s">
        <v>533</v>
      </c>
      <c r="AA20" t="s">
        <v>534</v>
      </c>
      <c r="AB20" t="s">
        <v>535</v>
      </c>
      <c r="AC20" t="s">
        <v>536</v>
      </c>
      <c r="AD20" t="s">
        <v>537</v>
      </c>
      <c r="AE20" t="s">
        <v>538</v>
      </c>
      <c r="AG20">
        <v>106</v>
      </c>
      <c r="AH20">
        <v>47</v>
      </c>
      <c r="AI20">
        <v>52</v>
      </c>
      <c r="AJ20">
        <v>24</v>
      </c>
      <c r="AK20">
        <v>110</v>
      </c>
      <c r="AL20" t="s">
        <v>154</v>
      </c>
      <c r="AM20" t="s">
        <v>93</v>
      </c>
      <c r="AN20" t="s">
        <v>155</v>
      </c>
      <c r="AO20" t="s">
        <v>176</v>
      </c>
      <c r="AP20" t="s">
        <v>177</v>
      </c>
      <c r="AR20" t="s">
        <v>178</v>
      </c>
      <c r="AS20" t="s">
        <v>179</v>
      </c>
      <c r="AT20" t="s">
        <v>270</v>
      </c>
      <c r="AU20">
        <v>2022</v>
      </c>
      <c r="AV20">
        <v>226</v>
      </c>
      <c r="BD20">
        <v>103927</v>
      </c>
      <c r="BE20" t="s">
        <v>539</v>
      </c>
      <c r="BF20" t="str">
        <f>HYPERLINK("http://dx.doi.org/10.1016/j.earscirev.2022.103927","http://dx.doi.org/10.1016/j.earscirev.2022.103927")</f>
        <v>http://dx.doi.org/10.1016/j.earscirev.2022.103927</v>
      </c>
      <c r="BH20" t="s">
        <v>540</v>
      </c>
      <c r="BI20">
        <v>18</v>
      </c>
      <c r="BJ20" t="s">
        <v>182</v>
      </c>
      <c r="BK20" t="s">
        <v>102</v>
      </c>
      <c r="BL20" t="s">
        <v>183</v>
      </c>
      <c r="BM20" t="s">
        <v>541</v>
      </c>
      <c r="BP20" t="s">
        <v>105</v>
      </c>
      <c r="BQ20" t="s">
        <v>106</v>
      </c>
      <c r="BR20" t="s">
        <v>107</v>
      </c>
      <c r="BS20" t="s">
        <v>542</v>
      </c>
      <c r="BT20" t="str">
        <f>HYPERLINK("https%3A%2F%2Fwww.webofscience.com%2Fwos%2Fwoscc%2Ffull-record%2FWOS:000786666000002","View Full Record in Web of Science")</f>
        <v>View Full Record in Web of Science</v>
      </c>
    </row>
    <row r="21" spans="1:72" s="2" customFormat="1" ht="12.75">
      <c r="A21" s="2" t="s">
        <v>72</v>
      </c>
      <c r="B21" s="2" t="s">
        <v>543</v>
      </c>
      <c r="C21" s="2" t="s">
        <v>74</v>
      </c>
      <c r="D21" s="2" t="s">
        <v>74</v>
      </c>
      <c r="E21" s="2" t="s">
        <v>74</v>
      </c>
      <c r="F21" s="2" t="s">
        <v>544</v>
      </c>
      <c r="G21" s="2" t="s">
        <v>74</v>
      </c>
      <c r="H21" s="2" t="s">
        <v>74</v>
      </c>
      <c r="I21" s="2" t="s">
        <v>545</v>
      </c>
      <c r="J21" s="2" t="s">
        <v>164</v>
      </c>
      <c r="K21" s="2" t="s">
        <v>74</v>
      </c>
      <c r="L21" s="2" t="s">
        <v>74</v>
      </c>
      <c r="M21" s="2" t="s">
        <v>78</v>
      </c>
      <c r="N21" s="2" t="s">
        <v>79</v>
      </c>
      <c r="O21" s="2" t="s">
        <v>74</v>
      </c>
      <c r="P21" s="2" t="s">
        <v>74</v>
      </c>
      <c r="Q21" s="2" t="s">
        <v>74</v>
      </c>
      <c r="R21" s="2" t="s">
        <v>74</v>
      </c>
      <c r="S21" s="2" t="s">
        <v>74</v>
      </c>
      <c r="T21" s="2" t="s">
        <v>546</v>
      </c>
      <c r="U21" s="2" t="s">
        <v>547</v>
      </c>
      <c r="V21" s="2" t="s">
        <v>548</v>
      </c>
      <c r="W21" s="2" t="s">
        <v>549</v>
      </c>
      <c r="X21" s="2" t="s">
        <v>550</v>
      </c>
      <c r="Y21" s="2" t="s">
        <v>551</v>
      </c>
      <c r="Z21" s="2" t="s">
        <v>552</v>
      </c>
      <c r="AA21" s="2" t="s">
        <v>553</v>
      </c>
      <c r="AB21" s="2" t="s">
        <v>554</v>
      </c>
      <c r="AC21" s="2" t="s">
        <v>555</v>
      </c>
      <c r="AD21" s="2" t="s">
        <v>556</v>
      </c>
      <c r="AE21" s="2" t="s">
        <v>557</v>
      </c>
      <c r="AF21" s="2" t="s">
        <v>74</v>
      </c>
      <c r="AG21" s="2">
        <v>57</v>
      </c>
      <c r="AH21" s="2">
        <v>234</v>
      </c>
      <c r="AI21" s="2">
        <v>261</v>
      </c>
      <c r="AJ21" s="2">
        <v>49</v>
      </c>
      <c r="AK21" s="2">
        <v>384</v>
      </c>
      <c r="AL21" s="2" t="s">
        <v>154</v>
      </c>
      <c r="AM21" s="2" t="s">
        <v>93</v>
      </c>
      <c r="AN21" s="2" t="s">
        <v>155</v>
      </c>
      <c r="AO21" s="2" t="s">
        <v>176</v>
      </c>
      <c r="AP21" s="2" t="s">
        <v>177</v>
      </c>
      <c r="AQ21" s="2" t="s">
        <v>74</v>
      </c>
      <c r="AR21" s="2" t="s">
        <v>178</v>
      </c>
      <c r="AS21" s="2" t="s">
        <v>179</v>
      </c>
      <c r="AT21" s="2" t="s">
        <v>469</v>
      </c>
      <c r="AU21" s="2">
        <v>2017</v>
      </c>
      <c r="AV21" s="2">
        <v>173</v>
      </c>
      <c r="AW21" s="2" t="s">
        <v>74</v>
      </c>
      <c r="AX21" s="2" t="s">
        <v>74</v>
      </c>
      <c r="AY21" s="2" t="s">
        <v>74</v>
      </c>
      <c r="AZ21" s="2" t="s">
        <v>74</v>
      </c>
      <c r="BA21" s="2" t="s">
        <v>74</v>
      </c>
      <c r="BB21" s="2">
        <v>259</v>
      </c>
      <c r="BC21" s="2">
        <v>265</v>
      </c>
      <c r="BD21" s="2" t="s">
        <v>74</v>
      </c>
      <c r="BE21" s="2" t="s">
        <v>558</v>
      </c>
      <c r="BF21" s="2" t="str">
        <f>HYPERLINK("http://dx.doi.org/10.1016/j.earscirev.2017.08.013","http://dx.doi.org/10.1016/j.earscirev.2017.08.013")</f>
        <v>http://dx.doi.org/10.1016/j.earscirev.2017.08.013</v>
      </c>
      <c r="BG21" s="2" t="s">
        <v>74</v>
      </c>
      <c r="BH21" s="2" t="s">
        <v>74</v>
      </c>
      <c r="BI21" s="2">
        <v>7</v>
      </c>
      <c r="BJ21" s="2" t="s">
        <v>182</v>
      </c>
      <c r="BK21" s="2" t="s">
        <v>102</v>
      </c>
      <c r="BL21" s="2" t="s">
        <v>183</v>
      </c>
      <c r="BM21" s="2" t="s">
        <v>559</v>
      </c>
      <c r="BN21" s="2" t="s">
        <v>74</v>
      </c>
      <c r="BO21" s="2" t="s">
        <v>74</v>
      </c>
      <c r="BP21" s="2" t="s">
        <v>105</v>
      </c>
      <c r="BQ21" s="2" t="s">
        <v>106</v>
      </c>
      <c r="BR21" s="2" t="s">
        <v>107</v>
      </c>
      <c r="BS21" s="2" t="s">
        <v>560</v>
      </c>
      <c r="BT21" s="2" t="str">
        <f>HYPERLINK("https%3A%2F%2Fwww.webofscience.com%2Fwos%2Fwoscc%2Ffull-record%2FWOS:000413799600014","View Full Record in Web of Science")</f>
        <v>View Full Record in Web of Science</v>
      </c>
    </row>
    <row r="22" spans="1:72" ht="12.75">
      <c r="A22" t="s">
        <v>72</v>
      </c>
      <c r="B22" t="s">
        <v>561</v>
      </c>
      <c r="F22" t="s">
        <v>562</v>
      </c>
      <c r="I22" t="s">
        <v>563</v>
      </c>
      <c r="J22" t="s">
        <v>564</v>
      </c>
      <c r="M22" t="s">
        <v>78</v>
      </c>
      <c r="N22" t="s">
        <v>79</v>
      </c>
      <c r="T22" t="s">
        <v>565</v>
      </c>
      <c r="U22" t="s">
        <v>566</v>
      </c>
      <c r="V22" t="s">
        <v>567</v>
      </c>
      <c r="W22" t="s">
        <v>568</v>
      </c>
      <c r="X22" t="s">
        <v>569</v>
      </c>
      <c r="Y22" t="s">
        <v>570</v>
      </c>
      <c r="Z22" t="s">
        <v>571</v>
      </c>
      <c r="AA22" t="s">
        <v>572</v>
      </c>
      <c r="AB22" t="s">
        <v>573</v>
      </c>
      <c r="AC22" t="s">
        <v>574</v>
      </c>
      <c r="AD22" t="s">
        <v>575</v>
      </c>
      <c r="AE22" t="s">
        <v>576</v>
      </c>
      <c r="AG22">
        <v>72</v>
      </c>
      <c r="AH22">
        <v>193</v>
      </c>
      <c r="AI22">
        <v>212</v>
      </c>
      <c r="AJ22">
        <v>8</v>
      </c>
      <c r="AK22">
        <v>91</v>
      </c>
      <c r="AL22" t="s">
        <v>370</v>
      </c>
      <c r="AM22" t="s">
        <v>126</v>
      </c>
      <c r="AN22" t="s">
        <v>371</v>
      </c>
      <c r="AO22" t="s">
        <v>577</v>
      </c>
      <c r="AP22" t="s">
        <v>578</v>
      </c>
      <c r="AR22" t="s">
        <v>564</v>
      </c>
      <c r="AS22" t="s">
        <v>579</v>
      </c>
      <c r="AT22" t="s">
        <v>580</v>
      </c>
      <c r="AU22">
        <v>2016</v>
      </c>
      <c r="AV22">
        <v>76</v>
      </c>
      <c r="BB22">
        <v>90</v>
      </c>
      <c r="BC22">
        <v>99</v>
      </c>
      <c r="BE22" t="s">
        <v>581</v>
      </c>
      <c r="BF22" t="str">
        <f>HYPERLINK("http://dx.doi.org/10.1016/j.geoforum.2016.09.004","http://dx.doi.org/10.1016/j.geoforum.2016.09.004")</f>
        <v>http://dx.doi.org/10.1016/j.geoforum.2016.09.004</v>
      </c>
      <c r="BI22">
        <v>10</v>
      </c>
      <c r="BJ22" t="s">
        <v>208</v>
      </c>
      <c r="BK22" t="s">
        <v>209</v>
      </c>
      <c r="BL22" t="s">
        <v>208</v>
      </c>
      <c r="BM22" t="s">
        <v>582</v>
      </c>
      <c r="BO22" t="s">
        <v>583</v>
      </c>
      <c r="BP22" t="s">
        <v>105</v>
      </c>
      <c r="BQ22" t="s">
        <v>106</v>
      </c>
      <c r="BR22" t="s">
        <v>107</v>
      </c>
      <c r="BS22" t="s">
        <v>584</v>
      </c>
      <c r="BT22" t="str">
        <f>HYPERLINK("https%3A%2F%2Fwww.webofscience.com%2Fwos%2Fwoscc%2Ffull-record%2FWOS:000387631900010","View Full Record in Web of Science")</f>
        <v>View Full Record in Web of Science</v>
      </c>
    </row>
    <row r="23" spans="1:72" ht="12.75">
      <c r="A23" t="s">
        <v>72</v>
      </c>
      <c r="B23" t="s">
        <v>585</v>
      </c>
      <c r="F23" t="s">
        <v>586</v>
      </c>
      <c r="I23" t="s">
        <v>587</v>
      </c>
      <c r="J23" t="s">
        <v>588</v>
      </c>
      <c r="M23" t="s">
        <v>78</v>
      </c>
      <c r="N23" t="s">
        <v>79</v>
      </c>
      <c r="T23" t="s">
        <v>589</v>
      </c>
      <c r="U23" t="s">
        <v>590</v>
      </c>
      <c r="V23" t="s">
        <v>591</v>
      </c>
      <c r="W23" t="s">
        <v>592</v>
      </c>
      <c r="X23" t="s">
        <v>593</v>
      </c>
      <c r="Y23" t="s">
        <v>594</v>
      </c>
      <c r="Z23" t="s">
        <v>595</v>
      </c>
      <c r="AA23" t="s">
        <v>596</v>
      </c>
      <c r="AB23" t="s">
        <v>597</v>
      </c>
      <c r="AC23" t="s">
        <v>598</v>
      </c>
      <c r="AD23" t="s">
        <v>599</v>
      </c>
      <c r="AE23" t="s">
        <v>600</v>
      </c>
      <c r="AG23">
        <v>21</v>
      </c>
      <c r="AH23">
        <v>1325</v>
      </c>
      <c r="AI23">
        <v>1503</v>
      </c>
      <c r="AJ23">
        <v>68</v>
      </c>
      <c r="AK23">
        <v>977</v>
      </c>
      <c r="AL23" t="s">
        <v>601</v>
      </c>
      <c r="AM23" t="s">
        <v>602</v>
      </c>
      <c r="AN23" t="s">
        <v>603</v>
      </c>
      <c r="AO23" t="s">
        <v>604</v>
      </c>
      <c r="AP23" t="s">
        <v>605</v>
      </c>
      <c r="AR23" t="s">
        <v>606</v>
      </c>
      <c r="AS23" t="s">
        <v>607</v>
      </c>
      <c r="AT23" t="s">
        <v>132</v>
      </c>
      <c r="AU23">
        <v>2014</v>
      </c>
      <c r="AV23">
        <v>24</v>
      </c>
      <c r="AW23">
        <v>2</v>
      </c>
      <c r="BB23">
        <v>195</v>
      </c>
      <c r="BC23">
        <v>210</v>
      </c>
      <c r="BE23" t="s">
        <v>608</v>
      </c>
      <c r="BF23" t="str">
        <f>HYPERLINK("http://dx.doi.org/10.1007/s11442-014-1082-6","http://dx.doi.org/10.1007/s11442-014-1082-6")</f>
        <v>http://dx.doi.org/10.1007/s11442-014-1082-6</v>
      </c>
      <c r="BI23">
        <v>16</v>
      </c>
      <c r="BJ23" t="s">
        <v>609</v>
      </c>
      <c r="BK23" t="s">
        <v>102</v>
      </c>
      <c r="BL23" t="s">
        <v>610</v>
      </c>
      <c r="BM23" t="s">
        <v>611</v>
      </c>
      <c r="BP23" t="s">
        <v>105</v>
      </c>
      <c r="BQ23" t="s">
        <v>106</v>
      </c>
      <c r="BR23" t="s">
        <v>107</v>
      </c>
      <c r="BS23" t="s">
        <v>612</v>
      </c>
      <c r="BT23" t="str">
        <f>HYPERLINK("https%3A%2F%2Fwww.webofscience.com%2Fwos%2Fwoscc%2Ffull-record%2FWOS:000329619000001","View Full Record in Web of Science")</f>
        <v>View Full Record in Web of Science</v>
      </c>
    </row>
    <row r="24" spans="1:72" s="2" customFormat="1" ht="12.75">
      <c r="A24" s="2" t="s">
        <v>72</v>
      </c>
      <c r="B24" s="2" t="s">
        <v>613</v>
      </c>
      <c r="C24" s="2" t="s">
        <v>74</v>
      </c>
      <c r="D24" s="2" t="s">
        <v>74</v>
      </c>
      <c r="E24" s="2" t="s">
        <v>74</v>
      </c>
      <c r="F24" s="2" t="s">
        <v>614</v>
      </c>
      <c r="G24" s="2" t="s">
        <v>74</v>
      </c>
      <c r="H24" s="2" t="s">
        <v>74</v>
      </c>
      <c r="I24" s="2" t="s">
        <v>615</v>
      </c>
      <c r="J24" s="2" t="s">
        <v>77</v>
      </c>
      <c r="K24" s="2" t="s">
        <v>74</v>
      </c>
      <c r="L24" s="2" t="s">
        <v>74</v>
      </c>
      <c r="M24" s="2" t="s">
        <v>78</v>
      </c>
      <c r="N24" s="2" t="s">
        <v>79</v>
      </c>
      <c r="O24" s="2" t="s">
        <v>74</v>
      </c>
      <c r="P24" s="2" t="s">
        <v>74</v>
      </c>
      <c r="Q24" s="2" t="s">
        <v>74</v>
      </c>
      <c r="R24" s="2" t="s">
        <v>74</v>
      </c>
      <c r="S24" s="2" t="s">
        <v>74</v>
      </c>
      <c r="T24" s="2" t="s">
        <v>616</v>
      </c>
      <c r="U24" s="2" t="s">
        <v>617</v>
      </c>
      <c r="V24" s="2" t="s">
        <v>618</v>
      </c>
      <c r="W24" s="2" t="s">
        <v>619</v>
      </c>
      <c r="X24" s="2" t="s">
        <v>620</v>
      </c>
      <c r="Y24" s="2" t="s">
        <v>621</v>
      </c>
      <c r="Z24" s="2" t="s">
        <v>622</v>
      </c>
      <c r="AA24" s="2" t="s">
        <v>623</v>
      </c>
      <c r="AB24" s="2" t="s">
        <v>624</v>
      </c>
      <c r="AC24" s="2" t="s">
        <v>625</v>
      </c>
      <c r="AD24" s="2" t="s">
        <v>626</v>
      </c>
      <c r="AE24" s="2" t="s">
        <v>627</v>
      </c>
      <c r="AF24" s="2" t="s">
        <v>74</v>
      </c>
      <c r="AG24" s="2">
        <v>71</v>
      </c>
      <c r="AH24" s="2">
        <v>208</v>
      </c>
      <c r="AI24" s="2">
        <v>241</v>
      </c>
      <c r="AJ24" s="2">
        <v>75</v>
      </c>
      <c r="AK24" s="2">
        <v>750</v>
      </c>
      <c r="AL24" s="2" t="s">
        <v>154</v>
      </c>
      <c r="AM24" s="2" t="s">
        <v>93</v>
      </c>
      <c r="AN24" s="2" t="s">
        <v>155</v>
      </c>
      <c r="AO24" s="2" t="s">
        <v>95</v>
      </c>
      <c r="AP24" s="2" t="s">
        <v>96</v>
      </c>
      <c r="AQ24" s="2" t="s">
        <v>74</v>
      </c>
      <c r="AR24" s="2" t="s">
        <v>97</v>
      </c>
      <c r="AS24" s="2" t="s">
        <v>98</v>
      </c>
      <c r="AT24" s="2" t="s">
        <v>628</v>
      </c>
      <c r="AU24" s="2">
        <v>2018</v>
      </c>
      <c r="AV24" s="2">
        <v>625</v>
      </c>
      <c r="AW24" s="2" t="s">
        <v>74</v>
      </c>
      <c r="AX24" s="2" t="s">
        <v>74</v>
      </c>
      <c r="AY24" s="2" t="s">
        <v>74</v>
      </c>
      <c r="AZ24" s="2" t="s">
        <v>74</v>
      </c>
      <c r="BA24" s="2" t="s">
        <v>74</v>
      </c>
      <c r="BB24" s="2">
        <v>872</v>
      </c>
      <c r="BC24" s="2">
        <v>884</v>
      </c>
      <c r="BD24" s="2" t="s">
        <v>74</v>
      </c>
      <c r="BE24" s="2" t="s">
        <v>629</v>
      </c>
      <c r="BF24" s="2" t="str">
        <f>HYPERLINK("http://dx.doi.org/10.1016/j.scitotenv.2017.12.348","http://dx.doi.org/10.1016/j.scitotenv.2017.12.348")</f>
        <v>http://dx.doi.org/10.1016/j.scitotenv.2017.12.348</v>
      </c>
      <c r="BG24" s="2" t="s">
        <v>74</v>
      </c>
      <c r="BH24" s="2" t="s">
        <v>74</v>
      </c>
      <c r="BI24" s="2">
        <v>13</v>
      </c>
      <c r="BJ24" s="2" t="s">
        <v>101</v>
      </c>
      <c r="BK24" s="2" t="s">
        <v>102</v>
      </c>
      <c r="BL24" s="2" t="s">
        <v>103</v>
      </c>
      <c r="BM24" s="2" t="s">
        <v>630</v>
      </c>
      <c r="BN24" s="2">
        <v>29306830</v>
      </c>
      <c r="BO24" s="2" t="s">
        <v>74</v>
      </c>
      <c r="BP24" s="2" t="s">
        <v>105</v>
      </c>
      <c r="BQ24" s="2" t="s">
        <v>106</v>
      </c>
      <c r="BR24" s="2" t="s">
        <v>107</v>
      </c>
      <c r="BS24" s="2" t="s">
        <v>631</v>
      </c>
      <c r="BT24" s="2" t="str">
        <f>HYPERLINK("https%3A%2F%2Fwww.webofscience.com%2Fwos%2Fwoscc%2Ffull-record%2FWOS:000426356600090","View Full Record in Web of Science")</f>
        <v>View Full Record in Web of Science</v>
      </c>
    </row>
    <row r="25" spans="1:72" s="2" customFormat="1" ht="12.75">
      <c r="A25" s="2" t="s">
        <v>72</v>
      </c>
      <c r="B25" s="2" t="s">
        <v>632</v>
      </c>
      <c r="C25" s="2" t="s">
        <v>74</v>
      </c>
      <c r="D25" s="2" t="s">
        <v>74</v>
      </c>
      <c r="E25" s="2" t="s">
        <v>74</v>
      </c>
      <c r="F25" s="2" t="s">
        <v>633</v>
      </c>
      <c r="G25" s="2" t="s">
        <v>74</v>
      </c>
      <c r="H25" s="2" t="s">
        <v>74</v>
      </c>
      <c r="I25" s="2" t="s">
        <v>634</v>
      </c>
      <c r="J25" s="2" t="s">
        <v>635</v>
      </c>
      <c r="K25" s="2" t="s">
        <v>74</v>
      </c>
      <c r="L25" s="2" t="s">
        <v>74</v>
      </c>
      <c r="M25" s="2" t="s">
        <v>78</v>
      </c>
      <c r="N25" s="2" t="s">
        <v>79</v>
      </c>
      <c r="O25" s="2" t="s">
        <v>74</v>
      </c>
      <c r="P25" s="2" t="s">
        <v>74</v>
      </c>
      <c r="Q25" s="2" t="s">
        <v>74</v>
      </c>
      <c r="R25" s="2" t="s">
        <v>74</v>
      </c>
      <c r="S25" s="2" t="s">
        <v>74</v>
      </c>
      <c r="T25" s="2" t="s">
        <v>636</v>
      </c>
      <c r="U25" s="2" t="s">
        <v>637</v>
      </c>
      <c r="V25" s="2" t="s">
        <v>638</v>
      </c>
      <c r="W25" s="2" t="s">
        <v>639</v>
      </c>
      <c r="X25" s="2" t="s">
        <v>640</v>
      </c>
      <c r="Y25" s="2" t="s">
        <v>641</v>
      </c>
      <c r="Z25" s="2" t="s">
        <v>642</v>
      </c>
      <c r="AA25" s="2" t="s">
        <v>643</v>
      </c>
      <c r="AB25" s="2" t="s">
        <v>644</v>
      </c>
      <c r="AC25" s="2" t="s">
        <v>645</v>
      </c>
      <c r="AD25" s="2" t="s">
        <v>646</v>
      </c>
      <c r="AE25" s="2" t="s">
        <v>647</v>
      </c>
      <c r="AF25" s="2" t="s">
        <v>74</v>
      </c>
      <c r="AG25" s="2">
        <v>55</v>
      </c>
      <c r="AH25" s="2">
        <v>153</v>
      </c>
      <c r="AI25" s="2">
        <v>171</v>
      </c>
      <c r="AJ25" s="2">
        <v>119</v>
      </c>
      <c r="AK25" s="2">
        <v>463</v>
      </c>
      <c r="AL25" s="2" t="s">
        <v>154</v>
      </c>
      <c r="AM25" s="2" t="s">
        <v>93</v>
      </c>
      <c r="AN25" s="2" t="s">
        <v>155</v>
      </c>
      <c r="AO25" s="2" t="s">
        <v>648</v>
      </c>
      <c r="AP25" s="2" t="s">
        <v>649</v>
      </c>
      <c r="AQ25" s="2" t="s">
        <v>74</v>
      </c>
      <c r="AR25" s="2" t="s">
        <v>650</v>
      </c>
      <c r="AS25" s="2" t="s">
        <v>651</v>
      </c>
      <c r="AT25" s="2" t="s">
        <v>652</v>
      </c>
      <c r="AU25" s="2">
        <v>2022</v>
      </c>
      <c r="AV25" s="2">
        <v>67</v>
      </c>
      <c r="AW25" s="2">
        <v>3</v>
      </c>
      <c r="AX25" s="2" t="s">
        <v>74</v>
      </c>
      <c r="AY25" s="2" t="s">
        <v>74</v>
      </c>
      <c r="AZ25" s="2" t="s">
        <v>74</v>
      </c>
      <c r="BA25" s="2" t="s">
        <v>74</v>
      </c>
      <c r="BB25" s="2">
        <v>328</v>
      </c>
      <c r="BC25" s="2">
        <v>340</v>
      </c>
      <c r="BD25" s="2" t="s">
        <v>74</v>
      </c>
      <c r="BE25" s="2" t="s">
        <v>653</v>
      </c>
      <c r="BF25" s="2" t="str">
        <f>HYPERLINK("http://dx.doi.org/10.1016/j.scib.2021.10.013","http://dx.doi.org/10.1016/j.scib.2021.10.013")</f>
        <v>http://dx.doi.org/10.1016/j.scib.2021.10.013</v>
      </c>
      <c r="BG25" s="2" t="s">
        <v>74</v>
      </c>
      <c r="BH25" s="2" t="s">
        <v>540</v>
      </c>
      <c r="BI25" s="2">
        <v>13</v>
      </c>
      <c r="BJ25" s="2" t="s">
        <v>654</v>
      </c>
      <c r="BK25" s="2" t="s">
        <v>102</v>
      </c>
      <c r="BL25" s="2" t="s">
        <v>655</v>
      </c>
      <c r="BM25" s="2" t="s">
        <v>656</v>
      </c>
      <c r="BN25" s="2">
        <v>36546081</v>
      </c>
      <c r="BO25" s="2" t="s">
        <v>352</v>
      </c>
      <c r="BP25" s="2" t="s">
        <v>105</v>
      </c>
      <c r="BQ25" s="2" t="s">
        <v>106</v>
      </c>
      <c r="BR25" s="2" t="s">
        <v>107</v>
      </c>
      <c r="BS25" s="2" t="s">
        <v>657</v>
      </c>
      <c r="BT25" s="2" t="str">
        <f>HYPERLINK("https%3A%2F%2Fwww.webofscience.com%2Fwos%2Fwoscc%2Ffull-record%2FWOS:000750754200015","View Full Record in Web of Science")</f>
        <v>View Full Record in Web of Science</v>
      </c>
    </row>
    <row r="26" spans="1:72" ht="12.75">
      <c r="A26" t="s">
        <v>72</v>
      </c>
      <c r="B26" t="s">
        <v>658</v>
      </c>
      <c r="F26" t="s">
        <v>659</v>
      </c>
      <c r="I26" t="s">
        <v>660</v>
      </c>
      <c r="J26" t="s">
        <v>77</v>
      </c>
      <c r="M26" t="s">
        <v>78</v>
      </c>
      <c r="N26" t="s">
        <v>79</v>
      </c>
      <c r="T26" t="s">
        <v>661</v>
      </c>
      <c r="U26" t="s">
        <v>662</v>
      </c>
      <c r="V26" t="s">
        <v>663</v>
      </c>
      <c r="W26" t="s">
        <v>664</v>
      </c>
      <c r="X26" t="s">
        <v>665</v>
      </c>
      <c r="Y26" t="s">
        <v>666</v>
      </c>
      <c r="Z26" t="s">
        <v>667</v>
      </c>
      <c r="AA26" t="s">
        <v>668</v>
      </c>
      <c r="AB26" t="s">
        <v>513</v>
      </c>
      <c r="AC26" t="s">
        <v>669</v>
      </c>
      <c r="AD26" t="s">
        <v>670</v>
      </c>
      <c r="AE26" t="s">
        <v>671</v>
      </c>
      <c r="AG26">
        <v>66</v>
      </c>
      <c r="AH26">
        <v>193</v>
      </c>
      <c r="AI26">
        <v>231</v>
      </c>
      <c r="AJ26">
        <v>64</v>
      </c>
      <c r="AK26">
        <v>518</v>
      </c>
      <c r="AL26" t="s">
        <v>154</v>
      </c>
      <c r="AM26" t="s">
        <v>93</v>
      </c>
      <c r="AN26" t="s">
        <v>155</v>
      </c>
      <c r="AO26" t="s">
        <v>95</v>
      </c>
      <c r="AP26" t="s">
        <v>96</v>
      </c>
      <c r="AR26" t="s">
        <v>97</v>
      </c>
      <c r="AS26" t="s">
        <v>98</v>
      </c>
      <c r="AT26" t="s">
        <v>672</v>
      </c>
      <c r="AU26">
        <v>2019</v>
      </c>
      <c r="AV26">
        <v>650</v>
      </c>
      <c r="AX26">
        <v>1</v>
      </c>
      <c r="BB26">
        <v>1426</v>
      </c>
      <c r="BC26">
        <v>1439</v>
      </c>
      <c r="BE26" t="s">
        <v>673</v>
      </c>
      <c r="BF26" t="str">
        <f>HYPERLINK("http://dx.doi.org/10.1016/j.scitotenv.2018.09.126","http://dx.doi.org/10.1016/j.scitotenv.2018.09.126")</f>
        <v>http://dx.doi.org/10.1016/j.scitotenv.2018.09.126</v>
      </c>
      <c r="BI26">
        <v>14</v>
      </c>
      <c r="BJ26" t="s">
        <v>101</v>
      </c>
      <c r="BK26" t="s">
        <v>497</v>
      </c>
      <c r="BL26" t="s">
        <v>103</v>
      </c>
      <c r="BM26" t="s">
        <v>674</v>
      </c>
      <c r="BN26">
        <v>30308830</v>
      </c>
      <c r="BP26" t="s">
        <v>105</v>
      </c>
      <c r="BQ26" t="s">
        <v>106</v>
      </c>
      <c r="BR26" t="s">
        <v>107</v>
      </c>
      <c r="BS26" t="s">
        <v>675</v>
      </c>
      <c r="BT26" t="str">
        <f>HYPERLINK("https%3A%2F%2Fwww.webofscience.com%2Fwos%2Fwoscc%2Ffull-record%2FWOS:000447092700144","View Full Record in Web of Science")</f>
        <v>View Full Record in Web of Science</v>
      </c>
    </row>
    <row r="27" spans="1:72" s="2" customFormat="1" ht="12.75">
      <c r="A27" s="2" t="s">
        <v>72</v>
      </c>
      <c r="B27" s="2" t="s">
        <v>676</v>
      </c>
      <c r="C27" s="2" t="s">
        <v>74</v>
      </c>
      <c r="D27" s="2" t="s">
        <v>74</v>
      </c>
      <c r="E27" s="2" t="s">
        <v>74</v>
      </c>
      <c r="F27" s="2" t="s">
        <v>677</v>
      </c>
      <c r="G27" s="2" t="s">
        <v>74</v>
      </c>
      <c r="H27" s="2" t="s">
        <v>74</v>
      </c>
      <c r="I27" s="2" t="s">
        <v>678</v>
      </c>
      <c r="J27" s="2" t="s">
        <v>679</v>
      </c>
      <c r="K27" s="2" t="s">
        <v>74</v>
      </c>
      <c r="L27" s="2" t="s">
        <v>74</v>
      </c>
      <c r="M27" s="2" t="s">
        <v>78</v>
      </c>
      <c r="N27" s="2" t="s">
        <v>215</v>
      </c>
      <c r="O27" s="2" t="s">
        <v>74</v>
      </c>
      <c r="P27" s="2" t="s">
        <v>74</v>
      </c>
      <c r="Q27" s="2" t="s">
        <v>74</v>
      </c>
      <c r="R27" s="2" t="s">
        <v>74</v>
      </c>
      <c r="S27" s="2" t="s">
        <v>74</v>
      </c>
      <c r="T27" s="2" t="s">
        <v>680</v>
      </c>
      <c r="U27" s="2" t="s">
        <v>681</v>
      </c>
      <c r="V27" s="2" t="s">
        <v>682</v>
      </c>
      <c r="W27" s="2" t="s">
        <v>683</v>
      </c>
      <c r="X27" s="2" t="s">
        <v>684</v>
      </c>
      <c r="Y27" s="2" t="s">
        <v>685</v>
      </c>
      <c r="Z27" s="2" t="s">
        <v>622</v>
      </c>
      <c r="AA27" s="2" t="s">
        <v>686</v>
      </c>
      <c r="AB27" s="2" t="s">
        <v>687</v>
      </c>
      <c r="AC27" s="2" t="s">
        <v>688</v>
      </c>
      <c r="AD27" s="2" t="s">
        <v>689</v>
      </c>
      <c r="AE27" s="2" t="s">
        <v>690</v>
      </c>
      <c r="AF27" s="2" t="s">
        <v>74</v>
      </c>
      <c r="AG27" s="2">
        <v>159</v>
      </c>
      <c r="AH27" s="2">
        <v>193</v>
      </c>
      <c r="AI27" s="2">
        <v>211</v>
      </c>
      <c r="AJ27" s="2">
        <v>151</v>
      </c>
      <c r="AK27" s="2">
        <v>1287</v>
      </c>
      <c r="AL27" s="2" t="s">
        <v>154</v>
      </c>
      <c r="AM27" s="2" t="s">
        <v>93</v>
      </c>
      <c r="AN27" s="2" t="s">
        <v>155</v>
      </c>
      <c r="AO27" s="2" t="s">
        <v>691</v>
      </c>
      <c r="AP27" s="2" t="s">
        <v>692</v>
      </c>
      <c r="AQ27" s="2" t="s">
        <v>74</v>
      </c>
      <c r="AR27" s="2" t="s">
        <v>693</v>
      </c>
      <c r="AS27" s="2" t="s">
        <v>694</v>
      </c>
      <c r="AT27" s="2" t="s">
        <v>695</v>
      </c>
      <c r="AU27" s="2">
        <v>2020</v>
      </c>
      <c r="AV27" s="2">
        <v>385</v>
      </c>
      <c r="AW27" s="2" t="s">
        <v>74</v>
      </c>
      <c r="AX27" s="2" t="s">
        <v>74</v>
      </c>
      <c r="AY27" s="2" t="s">
        <v>74</v>
      </c>
      <c r="AZ27" s="2" t="s">
        <v>74</v>
      </c>
      <c r="BA27" s="2" t="s">
        <v>74</v>
      </c>
      <c r="BB27" s="2" t="s">
        <v>74</v>
      </c>
      <c r="BC27" s="2" t="s">
        <v>74</v>
      </c>
      <c r="BD27" s="2">
        <v>121511</v>
      </c>
      <c r="BE27" s="2" t="s">
        <v>696</v>
      </c>
      <c r="BF27" s="2" t="str">
        <f>HYPERLINK("http://dx.doi.org/10.1016/j.jhazmat.2019.121511","http://dx.doi.org/10.1016/j.jhazmat.2019.121511")</f>
        <v>http://dx.doi.org/10.1016/j.jhazmat.2019.121511</v>
      </c>
      <c r="BG27" s="2" t="s">
        <v>74</v>
      </c>
      <c r="BH27" s="2" t="s">
        <v>74</v>
      </c>
      <c r="BI27" s="2">
        <v>18</v>
      </c>
      <c r="BJ27" s="2" t="s">
        <v>403</v>
      </c>
      <c r="BK27" s="2" t="s">
        <v>102</v>
      </c>
      <c r="BL27" s="2" t="s">
        <v>404</v>
      </c>
      <c r="BM27" s="2" t="s">
        <v>697</v>
      </c>
      <c r="BN27" s="2">
        <v>31706745</v>
      </c>
      <c r="BO27" s="2" t="s">
        <v>74</v>
      </c>
      <c r="BP27" s="2" t="s">
        <v>105</v>
      </c>
      <c r="BQ27" s="2" t="s">
        <v>106</v>
      </c>
      <c r="BR27" s="2" t="s">
        <v>107</v>
      </c>
      <c r="BS27" s="2" t="s">
        <v>698</v>
      </c>
      <c r="BT27" s="2" t="str">
        <f>HYPERLINK("https%3A%2F%2Fwww.webofscience.com%2Fwos%2Fwoscc%2Ffull-record%2FWOS:000509618300006","View Full Record in Web of Science")</f>
        <v>View Full Record in Web of Science</v>
      </c>
    </row>
    <row r="28" spans="1:72" s="2" customFormat="1" ht="12.75">
      <c r="A28" s="2" t="s">
        <v>72</v>
      </c>
      <c r="B28" s="2" t="s">
        <v>699</v>
      </c>
      <c r="C28" s="2" t="s">
        <v>74</v>
      </c>
      <c r="D28" s="2" t="s">
        <v>74</v>
      </c>
      <c r="E28" s="2" t="s">
        <v>74</v>
      </c>
      <c r="F28" s="2" t="s">
        <v>700</v>
      </c>
      <c r="G28" s="2" t="s">
        <v>74</v>
      </c>
      <c r="H28" s="2" t="s">
        <v>74</v>
      </c>
      <c r="I28" s="2" t="s">
        <v>701</v>
      </c>
      <c r="J28" s="2" t="s">
        <v>702</v>
      </c>
      <c r="K28" s="2" t="s">
        <v>74</v>
      </c>
      <c r="L28" s="2" t="s">
        <v>74</v>
      </c>
      <c r="M28" s="2" t="s">
        <v>78</v>
      </c>
      <c r="N28" s="2" t="s">
        <v>79</v>
      </c>
      <c r="O28" s="2" t="s">
        <v>74</v>
      </c>
      <c r="P28" s="2" t="s">
        <v>74</v>
      </c>
      <c r="Q28" s="2" t="s">
        <v>74</v>
      </c>
      <c r="R28" s="2" t="s">
        <v>74</v>
      </c>
      <c r="S28" s="2" t="s">
        <v>74</v>
      </c>
      <c r="T28" s="2" t="s">
        <v>703</v>
      </c>
      <c r="U28" s="2" t="s">
        <v>704</v>
      </c>
      <c r="V28" s="2" t="s">
        <v>705</v>
      </c>
      <c r="W28" s="2" t="s">
        <v>706</v>
      </c>
      <c r="X28" s="2" t="s">
        <v>707</v>
      </c>
      <c r="Y28" s="2" t="s">
        <v>708</v>
      </c>
      <c r="Z28" s="2" t="s">
        <v>709</v>
      </c>
      <c r="AA28" s="2" t="s">
        <v>710</v>
      </c>
      <c r="AB28" s="2" t="s">
        <v>711</v>
      </c>
      <c r="AC28" s="2" t="s">
        <v>712</v>
      </c>
      <c r="AD28" s="2" t="s">
        <v>713</v>
      </c>
      <c r="AE28" s="2" t="s">
        <v>714</v>
      </c>
      <c r="AF28" s="2" t="s">
        <v>74</v>
      </c>
      <c r="AG28" s="2">
        <v>38</v>
      </c>
      <c r="AH28" s="2">
        <v>264</v>
      </c>
      <c r="AI28" s="2">
        <v>314</v>
      </c>
      <c r="AJ28" s="2">
        <v>35</v>
      </c>
      <c r="AK28" s="2">
        <v>317</v>
      </c>
      <c r="AL28" s="2" t="s">
        <v>154</v>
      </c>
      <c r="AM28" s="2" t="s">
        <v>93</v>
      </c>
      <c r="AN28" s="2" t="s">
        <v>155</v>
      </c>
      <c r="AO28" s="2" t="s">
        <v>715</v>
      </c>
      <c r="AP28" s="2" t="s">
        <v>716</v>
      </c>
      <c r="AQ28" s="2" t="s">
        <v>74</v>
      </c>
      <c r="AR28" s="2" t="s">
        <v>717</v>
      </c>
      <c r="AS28" s="2" t="s">
        <v>718</v>
      </c>
      <c r="AT28" s="2" t="s">
        <v>719</v>
      </c>
      <c r="AU28" s="2">
        <v>2014</v>
      </c>
      <c r="AV28" s="2">
        <v>517</v>
      </c>
      <c r="AW28" s="2" t="s">
        <v>74</v>
      </c>
      <c r="AX28" s="2" t="s">
        <v>74</v>
      </c>
      <c r="AY28" s="2" t="s">
        <v>74</v>
      </c>
      <c r="AZ28" s="2" t="s">
        <v>74</v>
      </c>
      <c r="BA28" s="2" t="s">
        <v>74</v>
      </c>
      <c r="BB28" s="2">
        <v>425</v>
      </c>
      <c r="BC28" s="2">
        <v>434</v>
      </c>
      <c r="BD28" s="2" t="s">
        <v>74</v>
      </c>
      <c r="BE28" s="2" t="s">
        <v>720</v>
      </c>
      <c r="BF28" s="2" t="str">
        <f>HYPERLINK("http://dx.doi.org/10.1016/j.jhydrol.2014.05.051","http://dx.doi.org/10.1016/j.jhydrol.2014.05.051")</f>
        <v>http://dx.doi.org/10.1016/j.jhydrol.2014.05.051</v>
      </c>
      <c r="BG28" s="2" t="s">
        <v>74</v>
      </c>
      <c r="BH28" s="2" t="s">
        <v>74</v>
      </c>
      <c r="BI28" s="2">
        <v>10</v>
      </c>
      <c r="BJ28" s="2" t="s">
        <v>721</v>
      </c>
      <c r="BK28" s="2" t="s">
        <v>102</v>
      </c>
      <c r="BL28" s="2" t="s">
        <v>722</v>
      </c>
      <c r="BM28" s="2" t="s">
        <v>723</v>
      </c>
      <c r="BN28" s="2" t="s">
        <v>74</v>
      </c>
      <c r="BO28" s="2" t="s">
        <v>352</v>
      </c>
      <c r="BP28" s="2" t="s">
        <v>105</v>
      </c>
      <c r="BQ28" s="2" t="s">
        <v>106</v>
      </c>
      <c r="BR28" s="2" t="s">
        <v>107</v>
      </c>
      <c r="BS28" s="2" t="s">
        <v>724</v>
      </c>
      <c r="BT28" s="2" t="str">
        <f>HYPERLINK("https%3A%2F%2Fwww.webofscience.com%2Fwos%2Fwoscc%2Ffull-record%2FWOS:000340977000036","View Full Record in Web of Science")</f>
        <v>View Full Record in Web of Science</v>
      </c>
    </row>
    <row r="29" spans="1:72" s="2" customFormat="1" ht="12.75">
      <c r="A29" s="2" t="s">
        <v>72</v>
      </c>
      <c r="B29" s="2" t="s">
        <v>725</v>
      </c>
      <c r="C29" s="2" t="s">
        <v>74</v>
      </c>
      <c r="D29" s="2" t="s">
        <v>74</v>
      </c>
      <c r="E29" s="2" t="s">
        <v>74</v>
      </c>
      <c r="F29" s="2" t="s">
        <v>726</v>
      </c>
      <c r="G29" s="2" t="s">
        <v>74</v>
      </c>
      <c r="H29" s="2" t="s">
        <v>74</v>
      </c>
      <c r="I29" s="2" t="s">
        <v>727</v>
      </c>
      <c r="J29" s="2" t="s">
        <v>410</v>
      </c>
      <c r="K29" s="2" t="s">
        <v>74</v>
      </c>
      <c r="L29" s="2" t="s">
        <v>74</v>
      </c>
      <c r="M29" s="2" t="s">
        <v>78</v>
      </c>
      <c r="N29" s="2" t="s">
        <v>79</v>
      </c>
      <c r="O29" s="2" t="s">
        <v>74</v>
      </c>
      <c r="P29" s="2" t="s">
        <v>74</v>
      </c>
      <c r="Q29" s="2" t="s">
        <v>74</v>
      </c>
      <c r="R29" s="2" t="s">
        <v>74</v>
      </c>
      <c r="S29" s="2" t="s">
        <v>74</v>
      </c>
      <c r="T29" s="2" t="s">
        <v>728</v>
      </c>
      <c r="U29" s="2" t="s">
        <v>729</v>
      </c>
      <c r="V29" s="2" t="s">
        <v>730</v>
      </c>
      <c r="W29" s="2" t="s">
        <v>731</v>
      </c>
      <c r="X29" s="2" t="s">
        <v>732</v>
      </c>
      <c r="Y29" s="2" t="s">
        <v>733</v>
      </c>
      <c r="Z29" s="2" t="s">
        <v>734</v>
      </c>
      <c r="AA29" s="2" t="s">
        <v>735</v>
      </c>
      <c r="AB29" s="2" t="s">
        <v>736</v>
      </c>
      <c r="AC29" s="2" t="s">
        <v>737</v>
      </c>
      <c r="AD29" s="2" t="s">
        <v>738</v>
      </c>
      <c r="AE29" s="2" t="s">
        <v>739</v>
      </c>
      <c r="AF29" s="2" t="s">
        <v>74</v>
      </c>
      <c r="AG29" s="2">
        <v>61</v>
      </c>
      <c r="AH29" s="2">
        <v>125</v>
      </c>
      <c r="AI29" s="2">
        <v>134</v>
      </c>
      <c r="AJ29" s="2">
        <v>194</v>
      </c>
      <c r="AK29" s="2">
        <v>653</v>
      </c>
      <c r="AL29" s="2" t="s">
        <v>370</v>
      </c>
      <c r="AM29" s="2" t="s">
        <v>126</v>
      </c>
      <c r="AN29" s="2" t="s">
        <v>371</v>
      </c>
      <c r="AO29" s="2" t="s">
        <v>423</v>
      </c>
      <c r="AP29" s="2" t="s">
        <v>424</v>
      </c>
      <c r="AQ29" s="2" t="s">
        <v>74</v>
      </c>
      <c r="AR29" s="2" t="s">
        <v>425</v>
      </c>
      <c r="AS29" s="2" t="s">
        <v>426</v>
      </c>
      <c r="AT29" s="2" t="s">
        <v>427</v>
      </c>
      <c r="AU29" s="2">
        <v>2021</v>
      </c>
      <c r="AV29" s="2">
        <v>201</v>
      </c>
      <c r="AW29" s="2" t="s">
        <v>74</v>
      </c>
      <c r="AX29" s="2" t="s">
        <v>74</v>
      </c>
      <c r="AY29" s="2" t="s">
        <v>74</v>
      </c>
      <c r="AZ29" s="2" t="s">
        <v>74</v>
      </c>
      <c r="BA29" s="2" t="s">
        <v>74</v>
      </c>
      <c r="BB29" s="2" t="s">
        <v>74</v>
      </c>
      <c r="BC29" s="2" t="s">
        <v>74</v>
      </c>
      <c r="BD29" s="2">
        <v>117309</v>
      </c>
      <c r="BE29" s="2" t="s">
        <v>740</v>
      </c>
      <c r="BF29" s="2" t="str">
        <f>HYPERLINK("http://dx.doi.org/10.1016/j.watres.2021.117309","http://dx.doi.org/10.1016/j.watres.2021.117309")</f>
        <v>http://dx.doi.org/10.1016/j.watres.2021.117309</v>
      </c>
      <c r="BG29" s="2" t="s">
        <v>74</v>
      </c>
      <c r="BH29" s="2" t="s">
        <v>741</v>
      </c>
      <c r="BI29" s="2">
        <v>14</v>
      </c>
      <c r="BJ29" s="2" t="s">
        <v>429</v>
      </c>
      <c r="BK29" s="2" t="s">
        <v>102</v>
      </c>
      <c r="BL29" s="2" t="s">
        <v>430</v>
      </c>
      <c r="BM29" s="2" t="s">
        <v>742</v>
      </c>
      <c r="BN29" s="2">
        <v>34116294</v>
      </c>
      <c r="BO29" s="2" t="s">
        <v>74</v>
      </c>
      <c r="BP29" s="2" t="s">
        <v>105</v>
      </c>
      <c r="BQ29" s="2" t="s">
        <v>106</v>
      </c>
      <c r="BR29" s="2" t="s">
        <v>107</v>
      </c>
      <c r="BS29" s="2" t="s">
        <v>743</v>
      </c>
      <c r="BT29" s="2" t="str">
        <f>HYPERLINK("https%3A%2F%2Fwww.webofscience.com%2Fwos%2Fwoscc%2Ffull-record%2FWOS:000684281700009","View Full Record in Web of Science")</f>
        <v>View Full Record in Web of Science</v>
      </c>
    </row>
    <row r="30" spans="1:72" s="2" customFormat="1" ht="12.75">
      <c r="A30" s="2" t="s">
        <v>72</v>
      </c>
      <c r="B30" s="2" t="s">
        <v>744</v>
      </c>
      <c r="C30" s="2" t="s">
        <v>74</v>
      </c>
      <c r="D30" s="2" t="s">
        <v>74</v>
      </c>
      <c r="E30" s="2" t="s">
        <v>74</v>
      </c>
      <c r="F30" s="2" t="s">
        <v>745</v>
      </c>
      <c r="G30" s="2" t="s">
        <v>74</v>
      </c>
      <c r="H30" s="2" t="s">
        <v>74</v>
      </c>
      <c r="I30" s="2" t="s">
        <v>746</v>
      </c>
      <c r="J30" s="2" t="s">
        <v>410</v>
      </c>
      <c r="K30" s="2" t="s">
        <v>74</v>
      </c>
      <c r="L30" s="2" t="s">
        <v>74</v>
      </c>
      <c r="M30" s="2" t="s">
        <v>78</v>
      </c>
      <c r="N30" s="2" t="s">
        <v>79</v>
      </c>
      <c r="O30" s="2" t="s">
        <v>74</v>
      </c>
      <c r="P30" s="2" t="s">
        <v>74</v>
      </c>
      <c r="Q30" s="2" t="s">
        <v>74</v>
      </c>
      <c r="R30" s="2" t="s">
        <v>74</v>
      </c>
      <c r="S30" s="2" t="s">
        <v>74</v>
      </c>
      <c r="T30" s="2" t="s">
        <v>747</v>
      </c>
      <c r="U30" s="2" t="s">
        <v>748</v>
      </c>
      <c r="V30" s="2" t="s">
        <v>749</v>
      </c>
      <c r="W30" s="2" t="s">
        <v>750</v>
      </c>
      <c r="X30" s="2" t="s">
        <v>751</v>
      </c>
      <c r="Y30" s="2" t="s">
        <v>752</v>
      </c>
      <c r="Z30" s="2" t="s">
        <v>622</v>
      </c>
      <c r="AA30" s="2" t="s">
        <v>753</v>
      </c>
      <c r="AB30" s="2" t="s">
        <v>74</v>
      </c>
      <c r="AC30" s="2" t="s">
        <v>754</v>
      </c>
      <c r="AD30" s="2" t="s">
        <v>755</v>
      </c>
      <c r="AE30" s="2" t="s">
        <v>756</v>
      </c>
      <c r="AF30" s="2" t="s">
        <v>74</v>
      </c>
      <c r="AG30" s="2">
        <v>59</v>
      </c>
      <c r="AH30" s="2">
        <v>235</v>
      </c>
      <c r="AI30" s="2">
        <v>275</v>
      </c>
      <c r="AJ30" s="2">
        <v>63</v>
      </c>
      <c r="AK30" s="2">
        <v>767</v>
      </c>
      <c r="AL30" s="2" t="s">
        <v>370</v>
      </c>
      <c r="AM30" s="2" t="s">
        <v>126</v>
      </c>
      <c r="AN30" s="2" t="s">
        <v>371</v>
      </c>
      <c r="AO30" s="2" t="s">
        <v>423</v>
      </c>
      <c r="AP30" s="2" t="s">
        <v>424</v>
      </c>
      <c r="AQ30" s="2" t="s">
        <v>74</v>
      </c>
      <c r="AR30" s="2" t="s">
        <v>425</v>
      </c>
      <c r="AS30" s="2" t="s">
        <v>426</v>
      </c>
      <c r="AT30" s="2" t="s">
        <v>757</v>
      </c>
      <c r="AU30" s="2">
        <v>2018</v>
      </c>
      <c r="AV30" s="2">
        <v>133</v>
      </c>
      <c r="AW30" s="2" t="s">
        <v>74</v>
      </c>
      <c r="AX30" s="2" t="s">
        <v>74</v>
      </c>
      <c r="AY30" s="2" t="s">
        <v>74</v>
      </c>
      <c r="AZ30" s="2" t="s">
        <v>74</v>
      </c>
      <c r="BA30" s="2" t="s">
        <v>74</v>
      </c>
      <c r="BB30" s="2">
        <v>153</v>
      </c>
      <c r="BC30" s="2">
        <v>164</v>
      </c>
      <c r="BD30" s="2" t="s">
        <v>74</v>
      </c>
      <c r="BE30" s="2" t="s">
        <v>758</v>
      </c>
      <c r="BF30" s="2" t="str">
        <f>HYPERLINK("http://dx.doi.org/10.1016/j.watres.2018.01.040","http://dx.doi.org/10.1016/j.watres.2018.01.040")</f>
        <v>http://dx.doi.org/10.1016/j.watres.2018.01.040</v>
      </c>
      <c r="BG30" s="2" t="s">
        <v>74</v>
      </c>
      <c r="BH30" s="2" t="s">
        <v>74</v>
      </c>
      <c r="BI30" s="2">
        <v>12</v>
      </c>
      <c r="BJ30" s="2" t="s">
        <v>429</v>
      </c>
      <c r="BK30" s="2" t="s">
        <v>102</v>
      </c>
      <c r="BL30" s="2" t="s">
        <v>430</v>
      </c>
      <c r="BM30" s="2" t="s">
        <v>759</v>
      </c>
      <c r="BN30" s="2">
        <v>29407697</v>
      </c>
      <c r="BO30" s="2" t="s">
        <v>74</v>
      </c>
      <c r="BP30" s="2" t="s">
        <v>105</v>
      </c>
      <c r="BQ30" s="2" t="s">
        <v>106</v>
      </c>
      <c r="BR30" s="2" t="s">
        <v>107</v>
      </c>
      <c r="BS30" s="2" t="s">
        <v>760</v>
      </c>
      <c r="BT30" s="2" t="str">
        <f>HYPERLINK("https%3A%2F%2Fwww.webofscience.com%2Fwos%2Fwoscc%2Ffull-record%2FWOS:000426331900016","View Full Record in Web of Science")</f>
        <v>View Full Record in Web of Science</v>
      </c>
    </row>
    <row r="31" spans="1:72" ht="12.75">
      <c r="A31" t="s">
        <v>72</v>
      </c>
      <c r="B31" t="s">
        <v>761</v>
      </c>
      <c r="F31" t="s">
        <v>762</v>
      </c>
      <c r="I31" t="s">
        <v>763</v>
      </c>
      <c r="J31" t="s">
        <v>764</v>
      </c>
      <c r="M31" t="s">
        <v>78</v>
      </c>
      <c r="N31" t="s">
        <v>79</v>
      </c>
      <c r="T31" t="s">
        <v>765</v>
      </c>
      <c r="U31" t="s">
        <v>766</v>
      </c>
      <c r="V31" t="s">
        <v>767</v>
      </c>
      <c r="W31" t="s">
        <v>768</v>
      </c>
      <c r="X31" t="s">
        <v>769</v>
      </c>
      <c r="Y31" t="s">
        <v>770</v>
      </c>
      <c r="Z31" t="s">
        <v>771</v>
      </c>
      <c r="AA31" t="s">
        <v>772</v>
      </c>
      <c r="AB31" t="s">
        <v>773</v>
      </c>
      <c r="AC31" t="s">
        <v>774</v>
      </c>
      <c r="AD31" t="s">
        <v>775</v>
      </c>
      <c r="AE31" t="s">
        <v>776</v>
      </c>
      <c r="AG31">
        <v>60</v>
      </c>
      <c r="AH31">
        <v>101</v>
      </c>
      <c r="AI31">
        <v>104</v>
      </c>
      <c r="AJ31">
        <v>35</v>
      </c>
      <c r="AK31">
        <v>191</v>
      </c>
      <c r="AL31" t="s">
        <v>154</v>
      </c>
      <c r="AM31" t="s">
        <v>93</v>
      </c>
      <c r="AN31" t="s">
        <v>155</v>
      </c>
      <c r="AO31" t="s">
        <v>777</v>
      </c>
      <c r="AR31" t="s">
        <v>778</v>
      </c>
      <c r="AS31" t="s">
        <v>779</v>
      </c>
      <c r="AT31" t="s">
        <v>780</v>
      </c>
      <c r="AU31">
        <v>2020</v>
      </c>
      <c r="AV31">
        <v>34</v>
      </c>
      <c r="BD31">
        <v>100700</v>
      </c>
      <c r="BE31" t="s">
        <v>781</v>
      </c>
      <c r="BF31" t="str">
        <f>HYPERLINK("http://dx.doi.org/10.1016/j.uclim.2020.100700","http://dx.doi.org/10.1016/j.uclim.2020.100700")</f>
        <v>http://dx.doi.org/10.1016/j.uclim.2020.100700</v>
      </c>
      <c r="BI31">
        <v>12</v>
      </c>
      <c r="BJ31" t="s">
        <v>782</v>
      </c>
      <c r="BK31" t="s">
        <v>497</v>
      </c>
      <c r="BL31" t="s">
        <v>783</v>
      </c>
      <c r="BM31" t="s">
        <v>784</v>
      </c>
      <c r="BP31" t="s">
        <v>105</v>
      </c>
      <c r="BQ31" t="s">
        <v>106</v>
      </c>
      <c r="BR31" t="s">
        <v>107</v>
      </c>
      <c r="BS31" t="s">
        <v>785</v>
      </c>
      <c r="BT31" t="str">
        <f>HYPERLINK("https%3A%2F%2Fwww.webofscience.com%2Fwos%2Fwoscc%2Ffull-record%2FWOS:000594389100007","View Full Record in Web of Science")</f>
        <v>View Full Record in Web of Science</v>
      </c>
    </row>
    <row r="32" spans="1:72" ht="12.75">
      <c r="A32" t="s">
        <v>72</v>
      </c>
      <c r="B32" t="s">
        <v>786</v>
      </c>
      <c r="F32" t="s">
        <v>787</v>
      </c>
      <c r="I32" t="s">
        <v>788</v>
      </c>
      <c r="J32" t="s">
        <v>789</v>
      </c>
      <c r="M32" t="s">
        <v>78</v>
      </c>
      <c r="N32" t="s">
        <v>79</v>
      </c>
      <c r="U32" t="s">
        <v>790</v>
      </c>
      <c r="V32" t="s">
        <v>791</v>
      </c>
      <c r="W32" t="s">
        <v>792</v>
      </c>
      <c r="X32" t="s">
        <v>793</v>
      </c>
      <c r="Y32" t="s">
        <v>794</v>
      </c>
      <c r="Z32" t="s">
        <v>795</v>
      </c>
      <c r="AA32" t="s">
        <v>796</v>
      </c>
      <c r="AB32" t="s">
        <v>797</v>
      </c>
      <c r="AC32" t="s">
        <v>798</v>
      </c>
      <c r="AD32" t="s">
        <v>799</v>
      </c>
      <c r="AE32" t="s">
        <v>800</v>
      </c>
      <c r="AG32">
        <v>70</v>
      </c>
      <c r="AH32">
        <v>29</v>
      </c>
      <c r="AI32">
        <v>29</v>
      </c>
      <c r="AJ32">
        <v>26</v>
      </c>
      <c r="AK32">
        <v>79</v>
      </c>
      <c r="AL32" t="s">
        <v>801</v>
      </c>
      <c r="AM32" t="s">
        <v>802</v>
      </c>
      <c r="AN32" t="s">
        <v>803</v>
      </c>
      <c r="AP32" t="s">
        <v>804</v>
      </c>
      <c r="AR32" t="s">
        <v>789</v>
      </c>
      <c r="AS32" t="s">
        <v>805</v>
      </c>
      <c r="AT32" t="s">
        <v>806</v>
      </c>
      <c r="AU32">
        <v>2023</v>
      </c>
      <c r="AV32">
        <v>26</v>
      </c>
      <c r="AW32">
        <v>2</v>
      </c>
      <c r="BD32">
        <v>105820</v>
      </c>
      <c r="BE32" t="s">
        <v>807</v>
      </c>
      <c r="BF32" t="str">
        <f>HYPERLINK("http://dx.doi.org/10.1016/j.isci.2022.105820","http://dx.doi.org/10.1016/j.isci.2022.105820")</f>
        <v>http://dx.doi.org/10.1016/j.isci.2022.105820</v>
      </c>
      <c r="BH32" t="s">
        <v>207</v>
      </c>
      <c r="BI32">
        <v>15</v>
      </c>
      <c r="BJ32" t="s">
        <v>654</v>
      </c>
      <c r="BK32" t="s">
        <v>102</v>
      </c>
      <c r="BL32" t="s">
        <v>655</v>
      </c>
      <c r="BM32" t="s">
        <v>808</v>
      </c>
      <c r="BN32">
        <v>36685034</v>
      </c>
      <c r="BO32" t="s">
        <v>809</v>
      </c>
      <c r="BP32" t="s">
        <v>105</v>
      </c>
      <c r="BQ32" t="s">
        <v>106</v>
      </c>
      <c r="BR32" t="s">
        <v>107</v>
      </c>
      <c r="BS32" t="s">
        <v>810</v>
      </c>
      <c r="BT32" t="str">
        <f>HYPERLINK("https%3A%2F%2Fwww.webofscience.com%2Fwos%2Fwoscc%2Ffull-record%2FWOS:000996439100001","View Full Record in Web of Science")</f>
        <v>View Full Record in Web of Science</v>
      </c>
    </row>
    <row r="33" spans="1:72" ht="12.75">
      <c r="A33" t="s">
        <v>72</v>
      </c>
      <c r="B33" t="s">
        <v>811</v>
      </c>
      <c r="F33" t="s">
        <v>812</v>
      </c>
      <c r="I33" t="s">
        <v>813</v>
      </c>
      <c r="J33" t="s">
        <v>814</v>
      </c>
      <c r="M33" t="s">
        <v>78</v>
      </c>
      <c r="N33" t="s">
        <v>79</v>
      </c>
      <c r="T33" t="s">
        <v>815</v>
      </c>
      <c r="U33" t="s">
        <v>816</v>
      </c>
      <c r="V33" t="s">
        <v>817</v>
      </c>
      <c r="W33" t="s">
        <v>818</v>
      </c>
      <c r="X33" t="s">
        <v>819</v>
      </c>
      <c r="Y33" t="s">
        <v>820</v>
      </c>
      <c r="Z33" t="s">
        <v>821</v>
      </c>
      <c r="AA33" t="s">
        <v>822</v>
      </c>
      <c r="AB33" t="s">
        <v>823</v>
      </c>
      <c r="AC33" t="s">
        <v>824</v>
      </c>
      <c r="AD33" t="s">
        <v>825</v>
      </c>
      <c r="AE33" t="s">
        <v>826</v>
      </c>
      <c r="AG33">
        <v>42</v>
      </c>
      <c r="AH33">
        <v>161</v>
      </c>
      <c r="AI33">
        <v>165</v>
      </c>
      <c r="AJ33">
        <v>34</v>
      </c>
      <c r="AK33">
        <v>427</v>
      </c>
      <c r="AL33" t="s">
        <v>827</v>
      </c>
      <c r="AM33" t="s">
        <v>828</v>
      </c>
      <c r="AN33" t="s">
        <v>829</v>
      </c>
      <c r="AO33" t="s">
        <v>830</v>
      </c>
      <c r="AP33" t="s">
        <v>831</v>
      </c>
      <c r="AR33" t="s">
        <v>832</v>
      </c>
      <c r="AS33" t="s">
        <v>833</v>
      </c>
      <c r="AT33" t="s">
        <v>834</v>
      </c>
      <c r="AU33">
        <v>2018</v>
      </c>
      <c r="AV33">
        <v>351</v>
      </c>
      <c r="BB33">
        <v>418</v>
      </c>
      <c r="BC33">
        <v>427</v>
      </c>
      <c r="BE33" t="s">
        <v>835</v>
      </c>
      <c r="BF33" t="str">
        <f>HYPERLINK("http://dx.doi.org/10.1016/j.cej.2018.06.118","http://dx.doi.org/10.1016/j.cej.2018.06.118")</f>
        <v>http://dx.doi.org/10.1016/j.cej.2018.06.118</v>
      </c>
      <c r="BI33">
        <v>10</v>
      </c>
      <c r="BJ33" t="s">
        <v>836</v>
      </c>
      <c r="BK33" t="s">
        <v>102</v>
      </c>
      <c r="BL33" t="s">
        <v>837</v>
      </c>
      <c r="BM33" t="s">
        <v>838</v>
      </c>
      <c r="BP33" t="s">
        <v>105</v>
      </c>
      <c r="BQ33" t="s">
        <v>106</v>
      </c>
      <c r="BR33" t="s">
        <v>107</v>
      </c>
      <c r="BS33" t="s">
        <v>839</v>
      </c>
      <c r="BT33" t="str">
        <f>HYPERLINK("https%3A%2F%2Fwww.webofscience.com%2Fwos%2Fwoscc%2Ffull-record%2FWOS:000444000000045","View Full Record in Web of Science")</f>
        <v>View Full Record in Web of Science</v>
      </c>
    </row>
    <row r="34" spans="1:72" ht="12.75">
      <c r="A34" t="s">
        <v>72</v>
      </c>
      <c r="B34" t="s">
        <v>840</v>
      </c>
      <c r="F34" t="s">
        <v>841</v>
      </c>
      <c r="I34" t="s">
        <v>842</v>
      </c>
      <c r="J34" t="s">
        <v>843</v>
      </c>
      <c r="M34" t="s">
        <v>78</v>
      </c>
      <c r="N34" t="s">
        <v>79</v>
      </c>
      <c r="T34" t="s">
        <v>844</v>
      </c>
      <c r="U34" t="s">
        <v>845</v>
      </c>
      <c r="V34" t="s">
        <v>846</v>
      </c>
      <c r="W34" t="s">
        <v>847</v>
      </c>
      <c r="X34" t="s">
        <v>848</v>
      </c>
      <c r="Y34" t="s">
        <v>849</v>
      </c>
      <c r="Z34" t="s">
        <v>850</v>
      </c>
      <c r="AA34" t="s">
        <v>851</v>
      </c>
      <c r="AB34" t="s">
        <v>852</v>
      </c>
      <c r="AC34" t="s">
        <v>853</v>
      </c>
      <c r="AD34" t="s">
        <v>854</v>
      </c>
      <c r="AE34" t="s">
        <v>855</v>
      </c>
      <c r="AG34">
        <v>64</v>
      </c>
      <c r="AH34">
        <v>98</v>
      </c>
      <c r="AI34">
        <v>101</v>
      </c>
      <c r="AJ34">
        <v>53</v>
      </c>
      <c r="AK34">
        <v>294</v>
      </c>
      <c r="AL34" t="s">
        <v>601</v>
      </c>
      <c r="AM34" t="s">
        <v>602</v>
      </c>
      <c r="AN34" t="s">
        <v>603</v>
      </c>
      <c r="AO34" t="s">
        <v>856</v>
      </c>
      <c r="AP34" t="s">
        <v>857</v>
      </c>
      <c r="AR34" t="s">
        <v>858</v>
      </c>
      <c r="AS34" t="s">
        <v>859</v>
      </c>
      <c r="AT34" t="s">
        <v>860</v>
      </c>
      <c r="AU34">
        <v>2021</v>
      </c>
      <c r="AV34">
        <v>64</v>
      </c>
      <c r="AW34">
        <v>7</v>
      </c>
      <c r="BB34">
        <v>1115</v>
      </c>
      <c r="BC34">
        <v>1125</v>
      </c>
      <c r="BE34" t="s">
        <v>861</v>
      </c>
      <c r="BF34" t="str">
        <f>HYPERLINK("http://dx.doi.org/10.1007/s11430-020-9778-7","http://dx.doi.org/10.1007/s11430-020-9778-7")</f>
        <v>http://dx.doi.org/10.1007/s11430-020-9778-7</v>
      </c>
      <c r="BH34" t="s">
        <v>741</v>
      </c>
      <c r="BI34">
        <v>11</v>
      </c>
      <c r="BJ34" t="s">
        <v>182</v>
      </c>
      <c r="BK34" t="s">
        <v>102</v>
      </c>
      <c r="BL34" t="s">
        <v>183</v>
      </c>
      <c r="BM34" t="s">
        <v>862</v>
      </c>
      <c r="BP34" t="s">
        <v>105</v>
      </c>
      <c r="BQ34" t="s">
        <v>106</v>
      </c>
      <c r="BR34" t="s">
        <v>107</v>
      </c>
      <c r="BS34" t="s">
        <v>863</v>
      </c>
      <c r="BT34" t="str">
        <f>HYPERLINK("https%3A%2F%2Fwww.webofscience.com%2Fwos%2Fwoscc%2Ffull-record%2FWOS:000658622300001","View Full Record in Web of Science")</f>
        <v>View Full Record in Web of Science</v>
      </c>
    </row>
    <row r="35" spans="1:72" ht="12.75">
      <c r="A35" t="s">
        <v>72</v>
      </c>
      <c r="B35" t="s">
        <v>864</v>
      </c>
      <c r="F35" t="s">
        <v>865</v>
      </c>
      <c r="I35" t="s">
        <v>866</v>
      </c>
      <c r="J35" t="s">
        <v>867</v>
      </c>
      <c r="M35" t="s">
        <v>78</v>
      </c>
      <c r="N35" t="s">
        <v>215</v>
      </c>
      <c r="T35" t="s">
        <v>868</v>
      </c>
      <c r="U35" t="s">
        <v>869</v>
      </c>
      <c r="V35" t="s">
        <v>870</v>
      </c>
      <c r="W35" t="s">
        <v>871</v>
      </c>
      <c r="X35" t="s">
        <v>872</v>
      </c>
      <c r="Y35" t="s">
        <v>873</v>
      </c>
      <c r="Z35" t="s">
        <v>874</v>
      </c>
      <c r="AA35" t="s">
        <v>875</v>
      </c>
      <c r="AB35" t="s">
        <v>876</v>
      </c>
      <c r="AC35" t="s">
        <v>877</v>
      </c>
      <c r="AD35" t="s">
        <v>878</v>
      </c>
      <c r="AE35" t="s">
        <v>879</v>
      </c>
      <c r="AG35">
        <v>123</v>
      </c>
      <c r="AH35">
        <v>409</v>
      </c>
      <c r="AI35">
        <v>473</v>
      </c>
      <c r="AJ35">
        <v>47</v>
      </c>
      <c r="AK35">
        <v>585</v>
      </c>
      <c r="AL35" t="s">
        <v>154</v>
      </c>
      <c r="AM35" t="s">
        <v>93</v>
      </c>
      <c r="AN35" t="s">
        <v>155</v>
      </c>
      <c r="AO35" t="s">
        <v>880</v>
      </c>
      <c r="AP35" t="s">
        <v>881</v>
      </c>
      <c r="AR35" t="s">
        <v>867</v>
      </c>
      <c r="AS35" t="s">
        <v>882</v>
      </c>
      <c r="AT35" t="s">
        <v>132</v>
      </c>
      <c r="AU35">
        <v>2016</v>
      </c>
      <c r="AV35">
        <v>54</v>
      </c>
      <c r="AZ35" t="s">
        <v>883</v>
      </c>
      <c r="BB35">
        <v>213</v>
      </c>
      <c r="BC35">
        <v>222</v>
      </c>
      <c r="BE35" t="s">
        <v>884</v>
      </c>
      <c r="BF35" t="str">
        <f>HYPERLINK("http://dx.doi.org/10.1016/j.hal.2015.09.009","http://dx.doi.org/10.1016/j.hal.2015.09.009")</f>
        <v>http://dx.doi.org/10.1016/j.hal.2015.09.009</v>
      </c>
      <c r="BI35">
        <v>10</v>
      </c>
      <c r="BJ35" t="s">
        <v>885</v>
      </c>
      <c r="BK35" t="s">
        <v>102</v>
      </c>
      <c r="BL35" t="s">
        <v>885</v>
      </c>
      <c r="BM35" t="s">
        <v>886</v>
      </c>
      <c r="BN35">
        <v>28073478</v>
      </c>
      <c r="BO35" t="s">
        <v>887</v>
      </c>
      <c r="BP35" t="s">
        <v>105</v>
      </c>
      <c r="BQ35" t="s">
        <v>106</v>
      </c>
      <c r="BR35" t="s">
        <v>107</v>
      </c>
      <c r="BS35" t="s">
        <v>888</v>
      </c>
      <c r="BT35" t="str">
        <f>HYPERLINK("https%3A%2F%2Fwww.webofscience.com%2Fwos%2Fwoscc%2Ffull-record%2FWOS:000377319600015","View Full Record in Web of Science")</f>
        <v>View Full Record in Web of Science</v>
      </c>
    </row>
    <row r="36" spans="1:72" ht="12.75">
      <c r="A36" t="s">
        <v>72</v>
      </c>
      <c r="B36" t="s">
        <v>889</v>
      </c>
      <c r="F36" t="s">
        <v>890</v>
      </c>
      <c r="I36" t="s">
        <v>891</v>
      </c>
      <c r="J36" t="s">
        <v>892</v>
      </c>
      <c r="M36" t="s">
        <v>78</v>
      </c>
      <c r="N36" t="s">
        <v>79</v>
      </c>
      <c r="T36" t="s">
        <v>893</v>
      </c>
      <c r="U36" t="s">
        <v>894</v>
      </c>
      <c r="V36" t="s">
        <v>895</v>
      </c>
      <c r="W36" t="s">
        <v>896</v>
      </c>
      <c r="X36" t="s">
        <v>897</v>
      </c>
      <c r="Y36" t="s">
        <v>873</v>
      </c>
      <c r="Z36" t="s">
        <v>874</v>
      </c>
      <c r="AA36" t="s">
        <v>898</v>
      </c>
      <c r="AB36" t="s">
        <v>899</v>
      </c>
      <c r="AC36" t="s">
        <v>900</v>
      </c>
      <c r="AD36" t="s">
        <v>901</v>
      </c>
      <c r="AE36" t="s">
        <v>902</v>
      </c>
      <c r="AG36">
        <v>145</v>
      </c>
      <c r="AH36">
        <v>105</v>
      </c>
      <c r="AI36">
        <v>122</v>
      </c>
      <c r="AJ36">
        <v>41</v>
      </c>
      <c r="AK36">
        <v>261</v>
      </c>
      <c r="AL36" t="s">
        <v>903</v>
      </c>
      <c r="AM36" t="s">
        <v>904</v>
      </c>
      <c r="AN36" t="s">
        <v>905</v>
      </c>
      <c r="AO36" t="s">
        <v>906</v>
      </c>
      <c r="AP36" t="s">
        <v>907</v>
      </c>
      <c r="AR36" t="s">
        <v>892</v>
      </c>
      <c r="AS36" t="s">
        <v>908</v>
      </c>
      <c r="AT36" t="s">
        <v>780</v>
      </c>
      <c r="AU36">
        <v>2020</v>
      </c>
      <c r="AV36">
        <v>847</v>
      </c>
      <c r="AW36">
        <v>21</v>
      </c>
      <c r="AZ36" t="s">
        <v>883</v>
      </c>
      <c r="BB36">
        <v>4359</v>
      </c>
      <c r="BC36">
        <v>4375</v>
      </c>
      <c r="BE36" t="s">
        <v>909</v>
      </c>
      <c r="BF36" t="str">
        <f>HYPERLINK("http://dx.doi.org/10.1007/s10750-019-04087-y","http://dx.doi.org/10.1007/s10750-019-04087-y")</f>
        <v>http://dx.doi.org/10.1007/s10750-019-04087-y</v>
      </c>
      <c r="BH36" t="s">
        <v>910</v>
      </c>
      <c r="BI36">
        <v>17</v>
      </c>
      <c r="BJ36" t="s">
        <v>885</v>
      </c>
      <c r="BK36" t="s">
        <v>102</v>
      </c>
      <c r="BL36" t="s">
        <v>885</v>
      </c>
      <c r="BM36" t="s">
        <v>911</v>
      </c>
      <c r="BO36" t="s">
        <v>159</v>
      </c>
      <c r="BP36" t="s">
        <v>105</v>
      </c>
      <c r="BQ36" t="s">
        <v>106</v>
      </c>
      <c r="BR36" t="s">
        <v>107</v>
      </c>
      <c r="BS36" t="s">
        <v>912</v>
      </c>
      <c r="BT36" t="str">
        <f>HYPERLINK("https%3A%2F%2Fwww.webofscience.com%2Fwos%2Fwoscc%2Ffull-record%2FWOS:000493268500003","View Full Record in Web of Science")</f>
        <v>View Full Record in Web of Science</v>
      </c>
    </row>
    <row r="37" spans="1:72" s="1" customFormat="1" ht="12.75">
      <c r="A37" s="1" t="s">
        <v>72</v>
      </c>
      <c r="B37" s="1" t="s">
        <v>913</v>
      </c>
      <c r="C37" s="1" t="s">
        <v>74</v>
      </c>
      <c r="D37" s="1" t="s">
        <v>74</v>
      </c>
      <c r="E37" s="1" t="s">
        <v>74</v>
      </c>
      <c r="F37" s="1" t="s">
        <v>914</v>
      </c>
      <c r="G37" s="1" t="s">
        <v>74</v>
      </c>
      <c r="H37" s="1" t="s">
        <v>74</v>
      </c>
      <c r="I37" s="1" t="s">
        <v>915</v>
      </c>
      <c r="J37" s="1" t="s">
        <v>1291</v>
      </c>
      <c r="K37" s="1" t="s">
        <v>74</v>
      </c>
      <c r="L37" s="1" t="s">
        <v>74</v>
      </c>
      <c r="M37" s="1" t="s">
        <v>78</v>
      </c>
      <c r="N37" s="1" t="s">
        <v>215</v>
      </c>
      <c r="O37" s="1" t="s">
        <v>74</v>
      </c>
      <c r="P37" s="1" t="s">
        <v>74</v>
      </c>
      <c r="Q37" s="1" t="s">
        <v>74</v>
      </c>
      <c r="R37" s="1" t="s">
        <v>74</v>
      </c>
      <c r="S37" s="1" t="s">
        <v>74</v>
      </c>
      <c r="T37" s="1" t="s">
        <v>916</v>
      </c>
      <c r="U37" s="1" t="s">
        <v>917</v>
      </c>
      <c r="V37" s="1" t="s">
        <v>918</v>
      </c>
      <c r="W37" s="1" t="s">
        <v>919</v>
      </c>
      <c r="X37" s="1" t="s">
        <v>920</v>
      </c>
      <c r="Y37" s="1" t="s">
        <v>921</v>
      </c>
      <c r="Z37" s="1" t="s">
        <v>922</v>
      </c>
      <c r="AA37" s="1" t="s">
        <v>923</v>
      </c>
      <c r="AB37" s="1" t="s">
        <v>924</v>
      </c>
      <c r="AC37" s="1" t="s">
        <v>925</v>
      </c>
      <c r="AD37" s="1" t="s">
        <v>926</v>
      </c>
      <c r="AE37" s="1" t="s">
        <v>927</v>
      </c>
      <c r="AF37" s="1" t="s">
        <v>74</v>
      </c>
      <c r="AG37" s="1">
        <v>127</v>
      </c>
      <c r="AH37" s="1">
        <v>56</v>
      </c>
      <c r="AI37" s="1">
        <v>61</v>
      </c>
      <c r="AJ37" s="1">
        <v>71</v>
      </c>
      <c r="AK37" s="1">
        <v>374</v>
      </c>
      <c r="AL37" s="1" t="s">
        <v>320</v>
      </c>
      <c r="AM37" s="1" t="s">
        <v>321</v>
      </c>
      <c r="AN37" s="1" t="s">
        <v>322</v>
      </c>
      <c r="AO37" s="1" t="s">
        <v>928</v>
      </c>
      <c r="AP37" s="1" t="s">
        <v>929</v>
      </c>
      <c r="AQ37" s="1" t="s">
        <v>74</v>
      </c>
      <c r="AR37" s="1" t="s">
        <v>930</v>
      </c>
      <c r="AS37" s="1" t="s">
        <v>931</v>
      </c>
      <c r="AT37" s="1" t="s">
        <v>375</v>
      </c>
      <c r="AU37" s="1">
        <v>2022</v>
      </c>
      <c r="AV37" s="1">
        <v>234</v>
      </c>
      <c r="AW37" s="1">
        <v>6</v>
      </c>
      <c r="AX37" s="1" t="s">
        <v>74</v>
      </c>
      <c r="AY37" s="1" t="s">
        <v>74</v>
      </c>
      <c r="AZ37" s="1" t="s">
        <v>883</v>
      </c>
      <c r="BA37" s="1" t="s">
        <v>74</v>
      </c>
      <c r="BB37" s="1">
        <v>1987</v>
      </c>
      <c r="BC37" s="1">
        <v>2002</v>
      </c>
      <c r="BD37" s="1" t="s">
        <v>74</v>
      </c>
      <c r="BE37" s="1" t="s">
        <v>932</v>
      </c>
      <c r="BF37" s="1" t="str">
        <f>HYPERLINK("http://dx.doi.org/10.1111/nph.18051","http://dx.doi.org/10.1111/nph.18051")</f>
        <v>http://dx.doi.org/10.1111/nph.18051</v>
      </c>
      <c r="BG37" s="1" t="s">
        <v>74</v>
      </c>
      <c r="BH37" s="1" t="s">
        <v>933</v>
      </c>
      <c r="BI37" s="1">
        <v>16</v>
      </c>
      <c r="BJ37" s="1" t="s">
        <v>934</v>
      </c>
      <c r="BK37" s="1" t="s">
        <v>102</v>
      </c>
      <c r="BL37" s="1" t="s">
        <v>934</v>
      </c>
      <c r="BM37" s="1" t="s">
        <v>935</v>
      </c>
      <c r="BN37" s="1">
        <v>35211983</v>
      </c>
      <c r="BO37" s="1" t="s">
        <v>74</v>
      </c>
      <c r="BP37" s="1" t="s">
        <v>105</v>
      </c>
      <c r="BQ37" s="1" t="s">
        <v>105</v>
      </c>
      <c r="BR37" s="1" t="s">
        <v>107</v>
      </c>
      <c r="BS37" s="1" t="s">
        <v>936</v>
      </c>
      <c r="BT37" s="1" t="str">
        <f>HYPERLINK("https%3A%2F%2Fwww.webofscience.com%2Fwos%2Fwoscc%2Ffull-record%2FWOS:000771917600001","View Full Record in Web of Science")</f>
        <v>View Full Record in Web of Science</v>
      </c>
    </row>
    <row r="38" spans="1:72" ht="12.75">
      <c r="A38" t="s">
        <v>72</v>
      </c>
      <c r="B38" t="s">
        <v>937</v>
      </c>
      <c r="F38" t="s">
        <v>938</v>
      </c>
      <c r="I38" t="s">
        <v>939</v>
      </c>
      <c r="J38" t="s">
        <v>278</v>
      </c>
      <c r="M38" t="s">
        <v>78</v>
      </c>
      <c r="N38" t="s">
        <v>215</v>
      </c>
      <c r="T38" t="s">
        <v>940</v>
      </c>
      <c r="U38" t="s">
        <v>941</v>
      </c>
      <c r="V38" t="s">
        <v>942</v>
      </c>
      <c r="W38" t="s">
        <v>943</v>
      </c>
      <c r="X38" t="s">
        <v>944</v>
      </c>
      <c r="Y38" t="s">
        <v>945</v>
      </c>
      <c r="Z38" t="s">
        <v>946</v>
      </c>
      <c r="AA38" t="s">
        <v>947</v>
      </c>
      <c r="AB38" t="s">
        <v>948</v>
      </c>
      <c r="AC38" t="s">
        <v>949</v>
      </c>
      <c r="AD38" t="s">
        <v>950</v>
      </c>
      <c r="AE38" t="s">
        <v>951</v>
      </c>
      <c r="AG38">
        <v>199</v>
      </c>
      <c r="AH38">
        <v>238</v>
      </c>
      <c r="AI38">
        <v>275</v>
      </c>
      <c r="AJ38">
        <v>33</v>
      </c>
      <c r="AK38">
        <v>328</v>
      </c>
      <c r="AL38" t="s">
        <v>291</v>
      </c>
      <c r="AM38" t="s">
        <v>292</v>
      </c>
      <c r="AN38" t="s">
        <v>293</v>
      </c>
      <c r="AO38" t="s">
        <v>294</v>
      </c>
      <c r="AP38" t="s">
        <v>295</v>
      </c>
      <c r="AR38" t="s">
        <v>296</v>
      </c>
      <c r="AS38" t="s">
        <v>297</v>
      </c>
      <c r="AT38" t="s">
        <v>132</v>
      </c>
      <c r="AU38">
        <v>2015</v>
      </c>
      <c r="AV38">
        <v>160</v>
      </c>
      <c r="BB38">
        <v>15</v>
      </c>
      <c r="BC38">
        <v>30</v>
      </c>
      <c r="BE38" t="s">
        <v>952</v>
      </c>
      <c r="BF38" t="str">
        <f>HYPERLINK("http://dx.doi.org/10.1016/j.rse.2015.02.001","http://dx.doi.org/10.1016/j.rse.2015.02.001")</f>
        <v>http://dx.doi.org/10.1016/j.rse.2015.02.001</v>
      </c>
      <c r="BI38">
        <v>16</v>
      </c>
      <c r="BJ38" t="s">
        <v>300</v>
      </c>
      <c r="BK38" t="s">
        <v>102</v>
      </c>
      <c r="BL38" t="s">
        <v>301</v>
      </c>
      <c r="BM38" t="s">
        <v>953</v>
      </c>
      <c r="BP38" t="s">
        <v>105</v>
      </c>
      <c r="BQ38" t="s">
        <v>106</v>
      </c>
      <c r="BR38" t="s">
        <v>107</v>
      </c>
      <c r="BS38" t="s">
        <v>954</v>
      </c>
      <c r="BT38" t="str">
        <f>HYPERLINK("https%3A%2F%2Fwww.webofscience.com%2Fwos%2Fwoscc%2Ffull-record%2FWOS:000351644700002","View Full Record in Web of Science")</f>
        <v>View Full Record in Web of Science</v>
      </c>
    </row>
    <row r="39" spans="1:72" ht="12.75">
      <c r="A39" t="s">
        <v>72</v>
      </c>
      <c r="B39" t="s">
        <v>955</v>
      </c>
      <c r="F39" t="s">
        <v>956</v>
      </c>
      <c r="I39" t="s">
        <v>957</v>
      </c>
      <c r="J39" t="s">
        <v>958</v>
      </c>
      <c r="M39" t="s">
        <v>78</v>
      </c>
      <c r="N39" t="s">
        <v>959</v>
      </c>
      <c r="U39" t="s">
        <v>960</v>
      </c>
      <c r="V39" t="s">
        <v>961</v>
      </c>
      <c r="W39" t="s">
        <v>962</v>
      </c>
      <c r="X39" t="s">
        <v>963</v>
      </c>
      <c r="Y39" t="s">
        <v>964</v>
      </c>
      <c r="Z39" t="s">
        <v>965</v>
      </c>
      <c r="AA39" t="s">
        <v>966</v>
      </c>
      <c r="AB39" t="s">
        <v>967</v>
      </c>
      <c r="AC39" t="s">
        <v>968</v>
      </c>
      <c r="AD39" t="s">
        <v>969</v>
      </c>
      <c r="AE39" t="s">
        <v>970</v>
      </c>
      <c r="AG39">
        <v>68</v>
      </c>
      <c r="AH39">
        <v>54</v>
      </c>
      <c r="AI39">
        <v>54</v>
      </c>
      <c r="AJ39">
        <v>13</v>
      </c>
      <c r="AK39">
        <v>76</v>
      </c>
      <c r="AL39" t="s">
        <v>971</v>
      </c>
      <c r="AM39" t="s">
        <v>972</v>
      </c>
      <c r="AN39" t="s">
        <v>973</v>
      </c>
      <c r="AO39" t="s">
        <v>974</v>
      </c>
      <c r="AP39" t="s">
        <v>975</v>
      </c>
      <c r="AR39" t="s">
        <v>976</v>
      </c>
      <c r="AS39" t="s">
        <v>977</v>
      </c>
      <c r="AT39" t="s">
        <v>978</v>
      </c>
      <c r="AU39">
        <v>2022</v>
      </c>
      <c r="AV39">
        <v>14</v>
      </c>
      <c r="AW39">
        <v>4</v>
      </c>
      <c r="BB39">
        <v>1869</v>
      </c>
      <c r="BC39">
        <v>1899</v>
      </c>
      <c r="BE39" t="s">
        <v>979</v>
      </c>
      <c r="BF39" t="str">
        <f>HYPERLINK("http://dx.doi.org/10.5194/essd-14-1869-2022","http://dx.doi.org/10.5194/essd-14-1869-2022")</f>
        <v>http://dx.doi.org/10.5194/essd-14-1869-2022</v>
      </c>
      <c r="BI39">
        <v>31</v>
      </c>
      <c r="BJ39" t="s">
        <v>980</v>
      </c>
      <c r="BK39" t="s">
        <v>102</v>
      </c>
      <c r="BL39" t="s">
        <v>981</v>
      </c>
      <c r="BM39" t="s">
        <v>982</v>
      </c>
      <c r="BO39" t="s">
        <v>983</v>
      </c>
      <c r="BP39" t="s">
        <v>105</v>
      </c>
      <c r="BQ39" t="s">
        <v>106</v>
      </c>
      <c r="BR39" t="s">
        <v>107</v>
      </c>
      <c r="BS39" t="s">
        <v>984</v>
      </c>
      <c r="BT39" t="str">
        <f>HYPERLINK("https%3A%2F%2Fwww.webofscience.com%2Fwos%2Fwoscc%2Ffull-record%2FWOS:000784244000001","View Full Record in Web of Science")</f>
        <v>View Full Record in Web of Science</v>
      </c>
    </row>
    <row r="40" spans="1:72" s="2" customFormat="1" ht="12.75">
      <c r="A40" s="2" t="s">
        <v>72</v>
      </c>
      <c r="B40" s="2" t="s">
        <v>985</v>
      </c>
      <c r="C40" s="2" t="s">
        <v>74</v>
      </c>
      <c r="D40" s="2" t="s">
        <v>74</v>
      </c>
      <c r="E40" s="2" t="s">
        <v>74</v>
      </c>
      <c r="F40" s="2" t="s">
        <v>986</v>
      </c>
      <c r="G40" s="2" t="s">
        <v>74</v>
      </c>
      <c r="H40" s="2" t="s">
        <v>74</v>
      </c>
      <c r="I40" s="2" t="s">
        <v>987</v>
      </c>
      <c r="J40" s="2" t="s">
        <v>383</v>
      </c>
      <c r="K40" s="2" t="s">
        <v>74</v>
      </c>
      <c r="L40" s="2" t="s">
        <v>74</v>
      </c>
      <c r="M40" s="2" t="s">
        <v>78</v>
      </c>
      <c r="N40" s="2" t="s">
        <v>79</v>
      </c>
      <c r="O40" s="2" t="s">
        <v>74</v>
      </c>
      <c r="P40" s="2" t="s">
        <v>74</v>
      </c>
      <c r="Q40" s="2" t="s">
        <v>74</v>
      </c>
      <c r="R40" s="2" t="s">
        <v>74</v>
      </c>
      <c r="S40" s="2" t="s">
        <v>74</v>
      </c>
      <c r="T40" s="2" t="s">
        <v>74</v>
      </c>
      <c r="U40" s="2" t="s">
        <v>988</v>
      </c>
      <c r="V40" s="2" t="s">
        <v>989</v>
      </c>
      <c r="W40" s="2" t="s">
        <v>990</v>
      </c>
      <c r="X40" s="2" t="s">
        <v>991</v>
      </c>
      <c r="Y40" s="2" t="s">
        <v>992</v>
      </c>
      <c r="Z40" s="2" t="s">
        <v>222</v>
      </c>
      <c r="AA40" s="2" t="s">
        <v>993</v>
      </c>
      <c r="AB40" s="2" t="s">
        <v>994</v>
      </c>
      <c r="AC40" s="2" t="s">
        <v>995</v>
      </c>
      <c r="AD40" s="2" t="s">
        <v>996</v>
      </c>
      <c r="AE40" s="2" t="s">
        <v>997</v>
      </c>
      <c r="AF40" s="2" t="s">
        <v>74</v>
      </c>
      <c r="AG40" s="2">
        <v>45</v>
      </c>
      <c r="AH40" s="2">
        <v>224</v>
      </c>
      <c r="AI40" s="2">
        <v>259</v>
      </c>
      <c r="AJ40" s="2">
        <v>137</v>
      </c>
      <c r="AK40" s="2">
        <v>714</v>
      </c>
      <c r="AL40" s="2" t="s">
        <v>394</v>
      </c>
      <c r="AM40" s="2" t="s">
        <v>395</v>
      </c>
      <c r="AN40" s="2" t="s">
        <v>396</v>
      </c>
      <c r="AO40" s="2" t="s">
        <v>397</v>
      </c>
      <c r="AP40" s="2" t="s">
        <v>398</v>
      </c>
      <c r="AQ40" s="2" t="s">
        <v>74</v>
      </c>
      <c r="AR40" s="2" t="s">
        <v>399</v>
      </c>
      <c r="AS40" s="2" t="s">
        <v>400</v>
      </c>
      <c r="AT40" s="2" t="s">
        <v>998</v>
      </c>
      <c r="AU40" s="2">
        <v>2020</v>
      </c>
      <c r="AV40" s="2">
        <v>54</v>
      </c>
      <c r="AW40" s="2">
        <v>6</v>
      </c>
      <c r="AX40" s="2" t="s">
        <v>74</v>
      </c>
      <c r="AY40" s="2" t="s">
        <v>74</v>
      </c>
      <c r="AZ40" s="2" t="s">
        <v>74</v>
      </c>
      <c r="BA40" s="2" t="s">
        <v>74</v>
      </c>
      <c r="BB40" s="2">
        <v>3191</v>
      </c>
      <c r="BC40" s="2">
        <v>3198</v>
      </c>
      <c r="BD40" s="2" t="s">
        <v>74</v>
      </c>
      <c r="BE40" s="2" t="s">
        <v>999</v>
      </c>
      <c r="BF40" s="2" t="str">
        <f>HYPERLINK("http://dx.doi.org/10.1021/acs.est.9b05858","http://dx.doi.org/10.1021/acs.est.9b05858")</f>
        <v>http://dx.doi.org/10.1021/acs.est.9b05858</v>
      </c>
      <c r="BG40" s="2" t="s">
        <v>74</v>
      </c>
      <c r="BH40" s="2" t="s">
        <v>74</v>
      </c>
      <c r="BI40" s="2">
        <v>8</v>
      </c>
      <c r="BJ40" s="2" t="s">
        <v>403</v>
      </c>
      <c r="BK40" s="2" t="s">
        <v>102</v>
      </c>
      <c r="BL40" s="2" t="s">
        <v>404</v>
      </c>
      <c r="BM40" s="2" t="s">
        <v>1000</v>
      </c>
      <c r="BN40" s="2">
        <v>32073831</v>
      </c>
      <c r="BO40" s="2" t="s">
        <v>74</v>
      </c>
      <c r="BP40" s="2" t="s">
        <v>105</v>
      </c>
      <c r="BQ40" s="2" t="s">
        <v>106</v>
      </c>
      <c r="BR40" s="2" t="s">
        <v>107</v>
      </c>
      <c r="BS40" s="2" t="s">
        <v>1001</v>
      </c>
      <c r="BT40" s="2" t="str">
        <f>HYPERLINK("https%3A%2F%2Fwww.webofscience.com%2Fwos%2Fwoscc%2Ffull-record%2FWOS:000526416600014","View Full Record in Web of Science")</f>
        <v>View Full Record in Web of Science</v>
      </c>
    </row>
    <row r="41" spans="1:72" ht="12.75">
      <c r="A41" t="s">
        <v>72</v>
      </c>
      <c r="B41" t="s">
        <v>1002</v>
      </c>
      <c r="F41" t="s">
        <v>1003</v>
      </c>
      <c r="I41" t="s">
        <v>1004</v>
      </c>
      <c r="J41" t="s">
        <v>1005</v>
      </c>
      <c r="M41" t="s">
        <v>78</v>
      </c>
      <c r="N41" t="s">
        <v>79</v>
      </c>
      <c r="T41" t="s">
        <v>1006</v>
      </c>
      <c r="U41" t="s">
        <v>1007</v>
      </c>
      <c r="V41" t="s">
        <v>1008</v>
      </c>
      <c r="W41" t="s">
        <v>1009</v>
      </c>
      <c r="X41" t="s">
        <v>1010</v>
      </c>
      <c r="Y41" t="s">
        <v>1011</v>
      </c>
      <c r="Z41" t="s">
        <v>1012</v>
      </c>
      <c r="AA41" t="s">
        <v>1013</v>
      </c>
      <c r="AB41" t="s">
        <v>1014</v>
      </c>
      <c r="AC41" t="s">
        <v>1015</v>
      </c>
      <c r="AD41" t="s">
        <v>1016</v>
      </c>
      <c r="AE41" t="s">
        <v>1017</v>
      </c>
      <c r="AG41">
        <v>64</v>
      </c>
      <c r="AH41">
        <v>423</v>
      </c>
      <c r="AI41">
        <v>505</v>
      </c>
      <c r="AJ41">
        <v>26</v>
      </c>
      <c r="AK41">
        <v>337</v>
      </c>
      <c r="AL41" t="s">
        <v>370</v>
      </c>
      <c r="AM41" t="s">
        <v>126</v>
      </c>
      <c r="AN41" t="s">
        <v>371</v>
      </c>
      <c r="AO41" t="s">
        <v>1018</v>
      </c>
      <c r="AR41" t="s">
        <v>1019</v>
      </c>
      <c r="AS41" t="s">
        <v>1020</v>
      </c>
      <c r="AT41" t="s">
        <v>1021</v>
      </c>
      <c r="AU41">
        <v>2014</v>
      </c>
      <c r="AV41">
        <v>83</v>
      </c>
      <c r="BB41">
        <v>115</v>
      </c>
      <c r="BC41">
        <v>128</v>
      </c>
      <c r="BE41" t="s">
        <v>1022</v>
      </c>
      <c r="BF41" t="str">
        <f>HYPERLINK("http://dx.doi.org/10.1016/j.quascirev.2013.10.021","http://dx.doi.org/10.1016/j.quascirev.2013.10.021")</f>
        <v>http://dx.doi.org/10.1016/j.quascirev.2013.10.021</v>
      </c>
      <c r="BI41">
        <v>14</v>
      </c>
      <c r="BJ41" t="s">
        <v>1023</v>
      </c>
      <c r="BK41" t="s">
        <v>102</v>
      </c>
      <c r="BL41" t="s">
        <v>1024</v>
      </c>
      <c r="BM41" t="s">
        <v>1025</v>
      </c>
      <c r="BP41" t="s">
        <v>105</v>
      </c>
      <c r="BQ41" t="s">
        <v>106</v>
      </c>
      <c r="BR41" t="s">
        <v>107</v>
      </c>
      <c r="BS41" t="s">
        <v>1026</v>
      </c>
      <c r="BT41" t="str">
        <f>HYPERLINK("https%3A%2F%2Fwww.webofscience.com%2Fwos%2Fwoscc%2Ffull-record%2FWOS:000331673400010","View Full Record in Web of Science")</f>
        <v>View Full Record in Web of Science</v>
      </c>
    </row>
    <row r="42" spans="1:72" s="2" customFormat="1" ht="12.75">
      <c r="A42" s="2" t="s">
        <v>72</v>
      </c>
      <c r="B42" s="2" t="s">
        <v>1027</v>
      </c>
      <c r="C42" s="2" t="s">
        <v>74</v>
      </c>
      <c r="D42" s="2" t="s">
        <v>74</v>
      </c>
      <c r="E42" s="2" t="s">
        <v>74</v>
      </c>
      <c r="F42" s="2" t="s">
        <v>1028</v>
      </c>
      <c r="G42" s="2" t="s">
        <v>74</v>
      </c>
      <c r="H42" s="2" t="s">
        <v>74</v>
      </c>
      <c r="I42" s="2" t="s">
        <v>1029</v>
      </c>
      <c r="J42" s="2" t="s">
        <v>1030</v>
      </c>
      <c r="K42" s="2" t="s">
        <v>74</v>
      </c>
      <c r="L42" s="2" t="s">
        <v>74</v>
      </c>
      <c r="M42" s="2" t="s">
        <v>78</v>
      </c>
      <c r="N42" s="2" t="s">
        <v>79</v>
      </c>
      <c r="O42" s="2" t="s">
        <v>74</v>
      </c>
      <c r="P42" s="2" t="s">
        <v>74</v>
      </c>
      <c r="Q42" s="2" t="s">
        <v>74</v>
      </c>
      <c r="R42" s="2" t="s">
        <v>74</v>
      </c>
      <c r="S42" s="2" t="s">
        <v>74</v>
      </c>
      <c r="T42" s="2" t="s">
        <v>74</v>
      </c>
      <c r="U42" s="2" t="s">
        <v>1031</v>
      </c>
      <c r="V42" s="2" t="s">
        <v>1032</v>
      </c>
      <c r="W42" s="2" t="s">
        <v>1033</v>
      </c>
      <c r="X42" s="2" t="s">
        <v>1034</v>
      </c>
      <c r="Y42" s="2" t="s">
        <v>1035</v>
      </c>
      <c r="Z42" s="2" t="s">
        <v>922</v>
      </c>
      <c r="AA42" s="2" t="s">
        <v>1036</v>
      </c>
      <c r="AB42" s="2" t="s">
        <v>1037</v>
      </c>
      <c r="AC42" s="2" t="s">
        <v>1038</v>
      </c>
      <c r="AD42" s="2" t="s">
        <v>1039</v>
      </c>
      <c r="AE42" s="2" t="s">
        <v>1040</v>
      </c>
      <c r="AF42" s="2" t="s">
        <v>74</v>
      </c>
      <c r="AG42" s="2">
        <v>75</v>
      </c>
      <c r="AH42" s="2">
        <v>71</v>
      </c>
      <c r="AI42" s="2">
        <v>74</v>
      </c>
      <c r="AJ42" s="2">
        <v>120</v>
      </c>
      <c r="AK42" s="2">
        <v>423</v>
      </c>
      <c r="AL42" s="2" t="s">
        <v>1041</v>
      </c>
      <c r="AM42" s="2" t="s">
        <v>1042</v>
      </c>
      <c r="AN42" s="2" t="s">
        <v>1043</v>
      </c>
      <c r="AO42" s="2" t="s">
        <v>74</v>
      </c>
      <c r="AP42" s="2" t="s">
        <v>1044</v>
      </c>
      <c r="AQ42" s="2" t="s">
        <v>74</v>
      </c>
      <c r="AR42" s="2" t="s">
        <v>1045</v>
      </c>
      <c r="AS42" s="2" t="s">
        <v>1046</v>
      </c>
      <c r="AT42" s="2" t="s">
        <v>1047</v>
      </c>
      <c r="AU42" s="2">
        <v>2022</v>
      </c>
      <c r="AV42" s="2">
        <v>13</v>
      </c>
      <c r="AW42" s="2">
        <v>1</v>
      </c>
      <c r="AX42" s="2" t="s">
        <v>74</v>
      </c>
      <c r="AY42" s="2" t="s">
        <v>74</v>
      </c>
      <c r="AZ42" s="2" t="s">
        <v>74</v>
      </c>
      <c r="BA42" s="2" t="s">
        <v>74</v>
      </c>
      <c r="BB42" s="2" t="s">
        <v>74</v>
      </c>
      <c r="BC42" s="2" t="s">
        <v>74</v>
      </c>
      <c r="BD42" s="2">
        <v>3600</v>
      </c>
      <c r="BE42" s="2" t="s">
        <v>1048</v>
      </c>
      <c r="BF42" s="2" t="str">
        <f>HYPERLINK("http://dx.doi.org/10.1038/s41467-022-31251-1","http://dx.doi.org/10.1038/s41467-022-31251-1")</f>
        <v>http://dx.doi.org/10.1038/s41467-022-31251-1</v>
      </c>
      <c r="BG42" s="2" t="s">
        <v>74</v>
      </c>
      <c r="BH42" s="2" t="s">
        <v>74</v>
      </c>
      <c r="BI42" s="2">
        <v>15</v>
      </c>
      <c r="BJ42" s="2" t="s">
        <v>654</v>
      </c>
      <c r="BK42" s="2" t="s">
        <v>102</v>
      </c>
      <c r="BL42" s="2" t="s">
        <v>655</v>
      </c>
      <c r="BM42" s="2" t="s">
        <v>1049</v>
      </c>
      <c r="BN42" s="2">
        <v>35739132</v>
      </c>
      <c r="BO42" s="2" t="s">
        <v>1050</v>
      </c>
      <c r="BP42" s="2" t="s">
        <v>105</v>
      </c>
      <c r="BQ42" s="2" t="s">
        <v>106</v>
      </c>
      <c r="BR42" s="2" t="s">
        <v>107</v>
      </c>
      <c r="BS42" s="2" t="s">
        <v>1051</v>
      </c>
      <c r="BT42" s="2" t="str">
        <f>HYPERLINK("https%3A%2F%2Fwww.webofscience.com%2Fwos%2Fwoscc%2Ffull-record%2FWOS:000815263200012","View Full Record in Web of Science")</f>
        <v>View Full Record in Web of Science</v>
      </c>
    </row>
    <row r="43" spans="1:72" s="2" customFormat="1" ht="12.75">
      <c r="A43" s="2" t="s">
        <v>72</v>
      </c>
      <c r="B43" s="2" t="s">
        <v>1052</v>
      </c>
      <c r="C43" s="2" t="s">
        <v>74</v>
      </c>
      <c r="D43" s="2" t="s">
        <v>74</v>
      </c>
      <c r="E43" s="2" t="s">
        <v>74</v>
      </c>
      <c r="F43" s="2" t="s">
        <v>1053</v>
      </c>
      <c r="G43" s="2" t="s">
        <v>74</v>
      </c>
      <c r="H43" s="2" t="s">
        <v>74</v>
      </c>
      <c r="I43" s="2" t="s">
        <v>1054</v>
      </c>
      <c r="J43" s="2" t="s">
        <v>1030</v>
      </c>
      <c r="K43" s="2" t="s">
        <v>74</v>
      </c>
      <c r="L43" s="2" t="s">
        <v>74</v>
      </c>
      <c r="M43" s="2" t="s">
        <v>78</v>
      </c>
      <c r="N43" s="2" t="s">
        <v>79</v>
      </c>
      <c r="O43" s="2" t="s">
        <v>74</v>
      </c>
      <c r="P43" s="2" t="s">
        <v>74</v>
      </c>
      <c r="Q43" s="2" t="s">
        <v>74</v>
      </c>
      <c r="R43" s="2" t="s">
        <v>74</v>
      </c>
      <c r="S43" s="2" t="s">
        <v>74</v>
      </c>
      <c r="T43" s="2" t="s">
        <v>74</v>
      </c>
      <c r="U43" s="2" t="s">
        <v>1055</v>
      </c>
      <c r="V43" s="2" t="s">
        <v>1056</v>
      </c>
      <c r="W43" s="2" t="s">
        <v>1057</v>
      </c>
      <c r="X43" s="2" t="s">
        <v>1058</v>
      </c>
      <c r="Y43" s="2" t="s">
        <v>1059</v>
      </c>
      <c r="Z43" s="2" t="s">
        <v>1060</v>
      </c>
      <c r="AA43" s="2" t="s">
        <v>1061</v>
      </c>
      <c r="AB43" s="2" t="s">
        <v>1062</v>
      </c>
      <c r="AC43" s="2" t="s">
        <v>1063</v>
      </c>
      <c r="AD43" s="2" t="s">
        <v>1064</v>
      </c>
      <c r="AE43" s="2" t="s">
        <v>1065</v>
      </c>
      <c r="AF43" s="2" t="s">
        <v>74</v>
      </c>
      <c r="AG43" s="2">
        <v>97</v>
      </c>
      <c r="AH43" s="2">
        <v>22</v>
      </c>
      <c r="AI43" s="2">
        <v>22</v>
      </c>
      <c r="AJ43" s="2">
        <v>63</v>
      </c>
      <c r="AK43" s="2">
        <v>125</v>
      </c>
      <c r="AL43" s="2" t="s">
        <v>1041</v>
      </c>
      <c r="AM43" s="2" t="s">
        <v>1042</v>
      </c>
      <c r="AN43" s="2" t="s">
        <v>1043</v>
      </c>
      <c r="AO43" s="2" t="s">
        <v>74</v>
      </c>
      <c r="AP43" s="2" t="s">
        <v>1044</v>
      </c>
      <c r="AQ43" s="2" t="s">
        <v>74</v>
      </c>
      <c r="AR43" s="2" t="s">
        <v>1045</v>
      </c>
      <c r="AS43" s="2" t="s">
        <v>1046</v>
      </c>
      <c r="AT43" s="2" t="s">
        <v>1066</v>
      </c>
      <c r="AU43" s="2">
        <v>2023</v>
      </c>
      <c r="AV43" s="2">
        <v>14</v>
      </c>
      <c r="AW43" s="2">
        <v>1</v>
      </c>
      <c r="AX43" s="2" t="s">
        <v>74</v>
      </c>
      <c r="AY43" s="2" t="s">
        <v>74</v>
      </c>
      <c r="AZ43" s="2" t="s">
        <v>74</v>
      </c>
      <c r="BA43" s="2" t="s">
        <v>74</v>
      </c>
      <c r="BB43" s="2" t="s">
        <v>74</v>
      </c>
      <c r="BC43" s="2" t="s">
        <v>74</v>
      </c>
      <c r="BD43" s="2">
        <v>1587</v>
      </c>
      <c r="BE43" s="2" t="s">
        <v>1067</v>
      </c>
      <c r="BF43" s="2" t="str">
        <f>HYPERLINK("http://dx.doi.org/10.1038/s41467-023-37061-3","http://dx.doi.org/10.1038/s41467-023-37061-3")</f>
        <v>http://dx.doi.org/10.1038/s41467-023-37061-3</v>
      </c>
      <c r="BG43" s="2" t="s">
        <v>74</v>
      </c>
      <c r="BH43" s="2" t="s">
        <v>74</v>
      </c>
      <c r="BI43" s="2">
        <v>13</v>
      </c>
      <c r="BJ43" s="2" t="s">
        <v>654</v>
      </c>
      <c r="BK43" s="2" t="s">
        <v>102</v>
      </c>
      <c r="BL43" s="2" t="s">
        <v>655</v>
      </c>
      <c r="BM43" s="2" t="s">
        <v>1068</v>
      </c>
      <c r="BN43" s="2">
        <v>36949069</v>
      </c>
      <c r="BO43" s="2" t="s">
        <v>1069</v>
      </c>
      <c r="BP43" s="2" t="s">
        <v>105</v>
      </c>
      <c r="BQ43" s="2" t="s">
        <v>106</v>
      </c>
      <c r="BR43" s="2" t="s">
        <v>107</v>
      </c>
      <c r="BS43" s="2" t="s">
        <v>1070</v>
      </c>
      <c r="BT43" s="2" t="str">
        <f>HYPERLINK("https%3A%2F%2Fwww.webofscience.com%2Fwos%2Fwoscc%2Ffull-record%2FWOS:001001470100001","View Full Record in Web of Science")</f>
        <v>View Full Record in Web of Science</v>
      </c>
    </row>
    <row r="44" spans="1:72" ht="12.75">
      <c r="A44" t="s">
        <v>72</v>
      </c>
      <c r="B44" t="s">
        <v>1071</v>
      </c>
      <c r="F44" t="s">
        <v>1072</v>
      </c>
      <c r="I44" t="s">
        <v>1073</v>
      </c>
      <c r="J44" t="s">
        <v>278</v>
      </c>
      <c r="M44" t="s">
        <v>78</v>
      </c>
      <c r="N44" t="s">
        <v>79</v>
      </c>
      <c r="T44" t="s">
        <v>1074</v>
      </c>
      <c r="U44" t="s">
        <v>1075</v>
      </c>
      <c r="V44" t="s">
        <v>1076</v>
      </c>
      <c r="W44" t="s">
        <v>1077</v>
      </c>
      <c r="X44" t="s">
        <v>1078</v>
      </c>
      <c r="Y44" t="s">
        <v>1079</v>
      </c>
      <c r="Z44" t="s">
        <v>1080</v>
      </c>
      <c r="AA44" t="s">
        <v>1081</v>
      </c>
      <c r="AB44" t="s">
        <v>1082</v>
      </c>
      <c r="AC44" t="s">
        <v>1083</v>
      </c>
      <c r="AD44" t="s">
        <v>1084</v>
      </c>
      <c r="AE44" t="s">
        <v>1085</v>
      </c>
      <c r="AG44">
        <v>110</v>
      </c>
      <c r="AH44">
        <v>252</v>
      </c>
      <c r="AI44">
        <v>266</v>
      </c>
      <c r="AJ44">
        <v>57</v>
      </c>
      <c r="AK44">
        <v>252</v>
      </c>
      <c r="AL44" t="s">
        <v>291</v>
      </c>
      <c r="AM44" t="s">
        <v>292</v>
      </c>
      <c r="AN44" t="s">
        <v>293</v>
      </c>
      <c r="AO44" t="s">
        <v>294</v>
      </c>
      <c r="AP44" t="s">
        <v>295</v>
      </c>
      <c r="AR44" t="s">
        <v>296</v>
      </c>
      <c r="AS44" t="s">
        <v>297</v>
      </c>
      <c r="AT44" t="s">
        <v>132</v>
      </c>
      <c r="AU44">
        <v>2020</v>
      </c>
      <c r="AV44">
        <v>240</v>
      </c>
      <c r="BD44">
        <v>111604</v>
      </c>
      <c r="BE44" t="s">
        <v>1086</v>
      </c>
      <c r="BF44" t="str">
        <f>HYPERLINK("http://dx.doi.org/10.1016/j.rse.2019.111604","http://dx.doi.org/10.1016/j.rse.2019.111604")</f>
        <v>http://dx.doi.org/10.1016/j.rse.2019.111604</v>
      </c>
      <c r="BI44">
        <v>21</v>
      </c>
      <c r="BJ44" t="s">
        <v>300</v>
      </c>
      <c r="BK44" t="s">
        <v>102</v>
      </c>
      <c r="BL44" t="s">
        <v>301</v>
      </c>
      <c r="BM44" t="s">
        <v>1087</v>
      </c>
      <c r="BO44" t="s">
        <v>352</v>
      </c>
      <c r="BP44" t="s">
        <v>105</v>
      </c>
      <c r="BQ44" t="s">
        <v>106</v>
      </c>
      <c r="BR44" t="s">
        <v>107</v>
      </c>
      <c r="BS44" t="s">
        <v>1088</v>
      </c>
      <c r="BT44" t="str">
        <f>HYPERLINK("https%3A%2F%2Fwww.webofscience.com%2Fwos%2Fwoscc%2Ffull-record%2FWOS:000523955300036","View Full Record in Web of Science")</f>
        <v>View Full Record in Web of Science</v>
      </c>
    </row>
    <row r="45" spans="1:72" s="2" customFormat="1" ht="12.75">
      <c r="A45" s="2" t="s">
        <v>72</v>
      </c>
      <c r="B45" s="2" t="s">
        <v>1089</v>
      </c>
      <c r="C45" s="2" t="s">
        <v>74</v>
      </c>
      <c r="D45" s="2" t="s">
        <v>74</v>
      </c>
      <c r="E45" s="2" t="s">
        <v>74</v>
      </c>
      <c r="F45" s="2" t="s">
        <v>1090</v>
      </c>
      <c r="G45" s="2" t="s">
        <v>74</v>
      </c>
      <c r="H45" s="2" t="s">
        <v>74</v>
      </c>
      <c r="I45" s="2" t="s">
        <v>1091</v>
      </c>
      <c r="J45" s="2" t="s">
        <v>635</v>
      </c>
      <c r="K45" s="2" t="s">
        <v>74</v>
      </c>
      <c r="L45" s="2" t="s">
        <v>74</v>
      </c>
      <c r="M45" s="2" t="s">
        <v>78</v>
      </c>
      <c r="N45" s="2" t="s">
        <v>79</v>
      </c>
      <c r="O45" s="2" t="s">
        <v>74</v>
      </c>
      <c r="P45" s="2" t="s">
        <v>74</v>
      </c>
      <c r="Q45" s="2" t="s">
        <v>74</v>
      </c>
      <c r="R45" s="2" t="s">
        <v>74</v>
      </c>
      <c r="S45" s="2" t="s">
        <v>74</v>
      </c>
      <c r="T45" s="2" t="s">
        <v>1092</v>
      </c>
      <c r="U45" s="2" t="s">
        <v>1093</v>
      </c>
      <c r="V45" s="2" t="s">
        <v>1094</v>
      </c>
      <c r="W45" s="2" t="s">
        <v>1095</v>
      </c>
      <c r="X45" s="2" t="s">
        <v>1096</v>
      </c>
      <c r="Y45" s="2" t="s">
        <v>1097</v>
      </c>
      <c r="Z45" s="2" t="s">
        <v>1098</v>
      </c>
      <c r="AA45" s="2" t="s">
        <v>1099</v>
      </c>
      <c r="AB45" s="2" t="s">
        <v>1100</v>
      </c>
      <c r="AC45" s="2" t="s">
        <v>1101</v>
      </c>
      <c r="AD45" s="2" t="s">
        <v>1102</v>
      </c>
      <c r="AE45" s="2" t="s">
        <v>1103</v>
      </c>
      <c r="AF45" s="2" t="s">
        <v>74</v>
      </c>
      <c r="AG45" s="2">
        <v>85</v>
      </c>
      <c r="AH45" s="2">
        <v>68</v>
      </c>
      <c r="AI45" s="2">
        <v>75</v>
      </c>
      <c r="AJ45" s="2">
        <v>21</v>
      </c>
      <c r="AK45" s="2">
        <v>125</v>
      </c>
      <c r="AL45" s="2" t="s">
        <v>154</v>
      </c>
      <c r="AM45" s="2" t="s">
        <v>93</v>
      </c>
      <c r="AN45" s="2" t="s">
        <v>155</v>
      </c>
      <c r="AO45" s="2" t="s">
        <v>648</v>
      </c>
      <c r="AP45" s="2" t="s">
        <v>649</v>
      </c>
      <c r="AQ45" s="2" t="s">
        <v>74</v>
      </c>
      <c r="AR45" s="2" t="s">
        <v>650</v>
      </c>
      <c r="AS45" s="2" t="s">
        <v>651</v>
      </c>
      <c r="AT45" s="2" t="s">
        <v>1104</v>
      </c>
      <c r="AU45" s="2">
        <v>2021</v>
      </c>
      <c r="AV45" s="2">
        <v>66</v>
      </c>
      <c r="AW45" s="2">
        <v>11</v>
      </c>
      <c r="AX45" s="2" t="s">
        <v>74</v>
      </c>
      <c r="AY45" s="2" t="s">
        <v>74</v>
      </c>
      <c r="AZ45" s="2" t="s">
        <v>74</v>
      </c>
      <c r="BA45" s="2" t="s">
        <v>74</v>
      </c>
      <c r="BB45" s="2">
        <v>1136</v>
      </c>
      <c r="BC45" s="2">
        <v>1145</v>
      </c>
      <c r="BD45" s="2" t="s">
        <v>74</v>
      </c>
      <c r="BE45" s="2" t="s">
        <v>1105</v>
      </c>
      <c r="BF45" s="2" t="str">
        <f>HYPERLINK("http://dx.doi.org/10.1016/j.scib.2020.11.016","http://dx.doi.org/10.1016/j.scib.2020.11.016")</f>
        <v>http://dx.doi.org/10.1016/j.scib.2020.11.016</v>
      </c>
      <c r="BG45" s="2" t="s">
        <v>74</v>
      </c>
      <c r="BH45" s="2" t="s">
        <v>495</v>
      </c>
      <c r="BI45" s="2">
        <v>10</v>
      </c>
      <c r="BJ45" s="2" t="s">
        <v>654</v>
      </c>
      <c r="BK45" s="2" t="s">
        <v>102</v>
      </c>
      <c r="BL45" s="2" t="s">
        <v>655</v>
      </c>
      <c r="BM45" s="2" t="s">
        <v>1106</v>
      </c>
      <c r="BN45" s="2">
        <v>36654347</v>
      </c>
      <c r="BO45" s="2" t="s">
        <v>1107</v>
      </c>
      <c r="BP45" s="2" t="s">
        <v>105</v>
      </c>
      <c r="BQ45" s="2" t="s">
        <v>106</v>
      </c>
      <c r="BR45" s="2" t="s">
        <v>107</v>
      </c>
      <c r="BS45" s="2" t="s">
        <v>1108</v>
      </c>
      <c r="BT45" s="2" t="str">
        <f>HYPERLINK("https%3A%2F%2Fwww.webofscience.com%2Fwos%2Fwoscc%2Ffull-record%2FWOS:000656697400013","View Full Record in Web of Science")</f>
        <v>View Full Record in Web of Science</v>
      </c>
    </row>
    <row r="46" spans="1:72" ht="12.75">
      <c r="A46" t="s">
        <v>72</v>
      </c>
      <c r="B46" t="s">
        <v>1109</v>
      </c>
      <c r="F46" t="s">
        <v>1110</v>
      </c>
      <c r="I46" t="s">
        <v>1111</v>
      </c>
      <c r="J46" t="s">
        <v>1112</v>
      </c>
      <c r="M46" t="s">
        <v>78</v>
      </c>
      <c r="N46" t="s">
        <v>79</v>
      </c>
      <c r="U46" t="s">
        <v>1113</v>
      </c>
      <c r="V46" t="s">
        <v>1114</v>
      </c>
      <c r="W46" t="s">
        <v>1115</v>
      </c>
      <c r="X46" t="s">
        <v>1116</v>
      </c>
      <c r="Y46" t="s">
        <v>1117</v>
      </c>
      <c r="Z46" t="s">
        <v>965</v>
      </c>
      <c r="AA46" t="s">
        <v>1118</v>
      </c>
      <c r="AB46" t="s">
        <v>1119</v>
      </c>
      <c r="AC46" t="s">
        <v>1120</v>
      </c>
      <c r="AD46" t="s">
        <v>1121</v>
      </c>
      <c r="AE46" t="s">
        <v>1122</v>
      </c>
      <c r="AG46">
        <v>86</v>
      </c>
      <c r="AH46">
        <v>283</v>
      </c>
      <c r="AI46">
        <v>308</v>
      </c>
      <c r="AJ46">
        <v>29</v>
      </c>
      <c r="AK46">
        <v>315</v>
      </c>
      <c r="AL46" t="s">
        <v>1041</v>
      </c>
      <c r="AM46" t="s">
        <v>1042</v>
      </c>
      <c r="AN46" t="s">
        <v>1043</v>
      </c>
      <c r="AO46" t="s">
        <v>1123</v>
      </c>
      <c r="AP46" t="s">
        <v>1124</v>
      </c>
      <c r="AR46" t="s">
        <v>1125</v>
      </c>
      <c r="AS46" t="s">
        <v>1126</v>
      </c>
      <c r="AT46" t="s">
        <v>780</v>
      </c>
      <c r="AU46">
        <v>2018</v>
      </c>
      <c r="AV46">
        <v>11</v>
      </c>
      <c r="AW46">
        <v>12</v>
      </c>
      <c r="BB46">
        <v>926</v>
      </c>
      <c r="BC46" t="s">
        <v>1127</v>
      </c>
      <c r="BE46" t="s">
        <v>1128</v>
      </c>
      <c r="BF46" t="str">
        <f>HYPERLINK("http://dx.doi.org/10.1038/s41561-018-0265-7","http://dx.doi.org/10.1038/s41561-018-0265-7")</f>
        <v>http://dx.doi.org/10.1038/s41561-018-0265-7</v>
      </c>
      <c r="BI46">
        <v>10</v>
      </c>
      <c r="BJ46" t="s">
        <v>182</v>
      </c>
      <c r="BK46" t="s">
        <v>102</v>
      </c>
      <c r="BL46" t="s">
        <v>183</v>
      </c>
      <c r="BM46" t="s">
        <v>1129</v>
      </c>
      <c r="BN46">
        <v>30510596</v>
      </c>
      <c r="BO46" t="s">
        <v>1107</v>
      </c>
      <c r="BP46" t="s">
        <v>105</v>
      </c>
      <c r="BQ46" t="s">
        <v>106</v>
      </c>
      <c r="BR46" t="s">
        <v>107</v>
      </c>
      <c r="BS46" t="s">
        <v>1130</v>
      </c>
      <c r="BT46" t="str">
        <f>HYPERLINK("https%3A%2F%2Fwww.webofscience.com%2Fwos%2Fwoscc%2Ffull-record%2FWOS:000451837900012","View Full Record in Web of Science")</f>
        <v>View Full Record in Web of Science</v>
      </c>
    </row>
    <row r="47" spans="1:72" ht="12.75">
      <c r="A47" t="s">
        <v>72</v>
      </c>
      <c r="B47" t="s">
        <v>1131</v>
      </c>
      <c r="F47" t="s">
        <v>1132</v>
      </c>
      <c r="I47" t="s">
        <v>1133</v>
      </c>
      <c r="J47" t="s">
        <v>1134</v>
      </c>
      <c r="M47" t="s">
        <v>78</v>
      </c>
      <c r="N47" t="s">
        <v>79</v>
      </c>
      <c r="T47" t="s">
        <v>1135</v>
      </c>
      <c r="U47" t="s">
        <v>1136</v>
      </c>
      <c r="V47" t="s">
        <v>1137</v>
      </c>
      <c r="W47" t="s">
        <v>1138</v>
      </c>
      <c r="X47" t="s">
        <v>1139</v>
      </c>
      <c r="Y47" t="s">
        <v>1140</v>
      </c>
      <c r="Z47" t="s">
        <v>1141</v>
      </c>
      <c r="AA47" t="s">
        <v>1142</v>
      </c>
      <c r="AB47" t="s">
        <v>1143</v>
      </c>
      <c r="AC47" t="s">
        <v>1144</v>
      </c>
      <c r="AD47" t="s">
        <v>1145</v>
      </c>
      <c r="AE47" t="s">
        <v>1146</v>
      </c>
      <c r="AG47">
        <v>69</v>
      </c>
      <c r="AH47">
        <v>51</v>
      </c>
      <c r="AI47">
        <v>55</v>
      </c>
      <c r="AJ47">
        <v>69</v>
      </c>
      <c r="AK47">
        <v>248</v>
      </c>
      <c r="AL47" t="s">
        <v>320</v>
      </c>
      <c r="AM47" t="s">
        <v>321</v>
      </c>
      <c r="AN47" t="s">
        <v>322</v>
      </c>
      <c r="AO47" t="s">
        <v>1147</v>
      </c>
      <c r="AP47" t="s">
        <v>1148</v>
      </c>
      <c r="AR47" t="s">
        <v>1149</v>
      </c>
      <c r="AS47" t="s">
        <v>1150</v>
      </c>
      <c r="AT47" t="s">
        <v>132</v>
      </c>
      <c r="AU47">
        <v>2022</v>
      </c>
      <c r="AV47">
        <v>28</v>
      </c>
      <c r="AW47">
        <v>7</v>
      </c>
      <c r="BB47">
        <v>2327</v>
      </c>
      <c r="BC47">
        <v>2340</v>
      </c>
      <c r="BE47" t="s">
        <v>1151</v>
      </c>
      <c r="BF47" t="str">
        <f>HYPERLINK("http://dx.doi.org/10.1111/gcb.16077","http://dx.doi.org/10.1111/gcb.16077")</f>
        <v>http://dx.doi.org/10.1111/gcb.16077</v>
      </c>
      <c r="BH47" t="s">
        <v>540</v>
      </c>
      <c r="BI47">
        <v>14</v>
      </c>
      <c r="BJ47" t="s">
        <v>1152</v>
      </c>
      <c r="BK47" t="s">
        <v>102</v>
      </c>
      <c r="BL47" t="s">
        <v>1153</v>
      </c>
      <c r="BM47" t="s">
        <v>1154</v>
      </c>
      <c r="BN47">
        <v>34995391</v>
      </c>
      <c r="BO47" t="s">
        <v>159</v>
      </c>
      <c r="BP47" t="s">
        <v>105</v>
      </c>
      <c r="BQ47" t="s">
        <v>106</v>
      </c>
      <c r="BR47" t="s">
        <v>107</v>
      </c>
      <c r="BS47" t="s">
        <v>1155</v>
      </c>
      <c r="BT47" t="str">
        <f>HYPERLINK("https%3A%2F%2Fwww.webofscience.com%2Fwos%2Fwoscc%2Ffull-record%2FWOS:000744466400001","View Full Record in Web of Science")</f>
        <v>View Full Record in Web of Science</v>
      </c>
    </row>
    <row r="48" spans="1:72" ht="12.75">
      <c r="A48" t="s">
        <v>72</v>
      </c>
      <c r="B48" t="s">
        <v>1156</v>
      </c>
      <c r="F48" t="s">
        <v>1157</v>
      </c>
      <c r="I48" t="s">
        <v>1158</v>
      </c>
      <c r="J48" t="s">
        <v>1159</v>
      </c>
      <c r="M48" t="s">
        <v>78</v>
      </c>
      <c r="N48" t="s">
        <v>79</v>
      </c>
      <c r="T48" t="s">
        <v>1160</v>
      </c>
      <c r="U48" t="s">
        <v>1161</v>
      </c>
      <c r="V48" t="s">
        <v>1162</v>
      </c>
      <c r="W48" t="s">
        <v>1163</v>
      </c>
      <c r="X48" t="s">
        <v>1164</v>
      </c>
      <c r="Y48" t="s">
        <v>1165</v>
      </c>
      <c r="Z48" t="s">
        <v>1166</v>
      </c>
      <c r="AA48" t="s">
        <v>1167</v>
      </c>
      <c r="AB48" t="s">
        <v>1168</v>
      </c>
      <c r="AC48" t="s">
        <v>1169</v>
      </c>
      <c r="AD48" t="s">
        <v>1170</v>
      </c>
      <c r="AG48">
        <v>81</v>
      </c>
      <c r="AH48">
        <v>290</v>
      </c>
      <c r="AI48">
        <v>317</v>
      </c>
      <c r="AJ48">
        <v>31</v>
      </c>
      <c r="AK48">
        <v>465</v>
      </c>
      <c r="AL48" t="s">
        <v>125</v>
      </c>
      <c r="AM48" t="s">
        <v>126</v>
      </c>
      <c r="AN48" t="s">
        <v>127</v>
      </c>
      <c r="AO48" t="s">
        <v>1171</v>
      </c>
      <c r="AP48" t="s">
        <v>1172</v>
      </c>
      <c r="AR48" t="s">
        <v>1173</v>
      </c>
      <c r="AS48" t="s">
        <v>1174</v>
      </c>
      <c r="AT48" t="s">
        <v>1175</v>
      </c>
      <c r="AU48">
        <v>2014</v>
      </c>
      <c r="AV48">
        <v>28</v>
      </c>
      <c r="BB48">
        <v>227</v>
      </c>
      <c r="BC48">
        <v>238</v>
      </c>
      <c r="BE48" t="s">
        <v>1176</v>
      </c>
      <c r="BF48" t="str">
        <f>HYPERLINK("http://dx.doi.org/10.1016/j.gloenvcha.2014.06.012","http://dx.doi.org/10.1016/j.gloenvcha.2014.06.012")</f>
        <v>http://dx.doi.org/10.1016/j.gloenvcha.2014.06.012</v>
      </c>
      <c r="BI48">
        <v>12</v>
      </c>
      <c r="BJ48" t="s">
        <v>1177</v>
      </c>
      <c r="BK48" t="s">
        <v>497</v>
      </c>
      <c r="BL48" t="s">
        <v>1178</v>
      </c>
      <c r="BM48" t="s">
        <v>1179</v>
      </c>
      <c r="BO48" t="s">
        <v>1180</v>
      </c>
      <c r="BP48" t="s">
        <v>105</v>
      </c>
      <c r="BQ48" t="s">
        <v>106</v>
      </c>
      <c r="BR48" t="s">
        <v>107</v>
      </c>
      <c r="BS48" t="s">
        <v>1181</v>
      </c>
      <c r="BT48" t="str">
        <f>HYPERLINK("https%3A%2F%2Fwww.webofscience.com%2Fwos%2Fwoscc%2Ffull-record%2FWOS:000343839100020","View Full Record in Web of Science")</f>
        <v>View Full Record in Web of Science</v>
      </c>
    </row>
    <row r="49" spans="1:72" ht="12.75">
      <c r="A49" t="s">
        <v>72</v>
      </c>
      <c r="B49" t="s">
        <v>1182</v>
      </c>
      <c r="F49" t="s">
        <v>1183</v>
      </c>
      <c r="I49" t="s">
        <v>1184</v>
      </c>
      <c r="J49" t="s">
        <v>867</v>
      </c>
      <c r="M49" t="s">
        <v>78</v>
      </c>
      <c r="N49" t="s">
        <v>215</v>
      </c>
      <c r="T49" t="s">
        <v>1185</v>
      </c>
      <c r="U49" t="s">
        <v>1186</v>
      </c>
      <c r="V49" t="s">
        <v>1187</v>
      </c>
      <c r="W49" t="s">
        <v>1188</v>
      </c>
      <c r="X49" t="s">
        <v>1189</v>
      </c>
      <c r="Y49" t="s">
        <v>1190</v>
      </c>
      <c r="Z49" t="s">
        <v>1191</v>
      </c>
      <c r="AA49" t="s">
        <v>1192</v>
      </c>
      <c r="AB49" t="s">
        <v>1193</v>
      </c>
      <c r="AC49" t="s">
        <v>1194</v>
      </c>
      <c r="AD49" t="s">
        <v>1195</v>
      </c>
      <c r="AE49" t="s">
        <v>1196</v>
      </c>
      <c r="AG49">
        <v>148</v>
      </c>
      <c r="AH49">
        <v>207</v>
      </c>
      <c r="AI49">
        <v>242</v>
      </c>
      <c r="AJ49">
        <v>25</v>
      </c>
      <c r="AK49">
        <v>438</v>
      </c>
      <c r="AL49" t="s">
        <v>154</v>
      </c>
      <c r="AM49" t="s">
        <v>93</v>
      </c>
      <c r="AN49" t="s">
        <v>155</v>
      </c>
      <c r="AO49" t="s">
        <v>880</v>
      </c>
      <c r="AP49" t="s">
        <v>881</v>
      </c>
      <c r="AR49" t="s">
        <v>867</v>
      </c>
      <c r="AS49" t="s">
        <v>882</v>
      </c>
      <c r="AT49" t="s">
        <v>132</v>
      </c>
      <c r="AU49">
        <v>2016</v>
      </c>
      <c r="AV49">
        <v>54</v>
      </c>
      <c r="AZ49" t="s">
        <v>883</v>
      </c>
      <c r="BB49">
        <v>223</v>
      </c>
      <c r="BC49">
        <v>238</v>
      </c>
      <c r="BE49" t="s">
        <v>1197</v>
      </c>
      <c r="BF49" t="str">
        <f>HYPERLINK("http://dx.doi.org/10.1016/j.hal.2016.01.003","http://dx.doi.org/10.1016/j.hal.2016.01.003")</f>
        <v>http://dx.doi.org/10.1016/j.hal.2016.01.003</v>
      </c>
      <c r="BI49">
        <v>16</v>
      </c>
      <c r="BJ49" t="s">
        <v>885</v>
      </c>
      <c r="BK49" t="s">
        <v>102</v>
      </c>
      <c r="BL49" t="s">
        <v>885</v>
      </c>
      <c r="BM49" t="s">
        <v>886</v>
      </c>
      <c r="BN49">
        <v>28073479</v>
      </c>
      <c r="BO49" t="s">
        <v>1198</v>
      </c>
      <c r="BP49" t="s">
        <v>105</v>
      </c>
      <c r="BQ49" t="s">
        <v>106</v>
      </c>
      <c r="BR49" t="s">
        <v>107</v>
      </c>
      <c r="BS49" t="s">
        <v>1199</v>
      </c>
      <c r="BT49" t="str">
        <f>HYPERLINK("https%3A%2F%2Fwww.webofscience.com%2Fwos%2Fwoscc%2Ffull-record%2FWOS:000377319600016","View Full Record in Web of Science")</f>
        <v>View Full Record in Web of Science</v>
      </c>
    </row>
    <row r="50" spans="1:72" ht="12.75">
      <c r="A50" t="s">
        <v>72</v>
      </c>
      <c r="B50" t="s">
        <v>1200</v>
      </c>
      <c r="F50" t="s">
        <v>1201</v>
      </c>
      <c r="I50" t="s">
        <v>1202</v>
      </c>
      <c r="J50" t="s">
        <v>278</v>
      </c>
      <c r="M50" t="s">
        <v>78</v>
      </c>
      <c r="N50" t="s">
        <v>79</v>
      </c>
      <c r="V50" t="s">
        <v>1203</v>
      </c>
      <c r="W50" t="s">
        <v>1204</v>
      </c>
      <c r="X50" t="s">
        <v>1205</v>
      </c>
      <c r="Y50" t="s">
        <v>1079</v>
      </c>
      <c r="Z50" t="s">
        <v>1206</v>
      </c>
      <c r="AA50" t="s">
        <v>1207</v>
      </c>
      <c r="AB50" t="s">
        <v>1208</v>
      </c>
      <c r="AC50" t="s">
        <v>1209</v>
      </c>
      <c r="AD50" t="s">
        <v>1210</v>
      </c>
      <c r="AE50" t="s">
        <v>1211</v>
      </c>
      <c r="AG50">
        <v>125</v>
      </c>
      <c r="AH50">
        <v>133</v>
      </c>
      <c r="AI50">
        <v>138</v>
      </c>
      <c r="AJ50">
        <v>17</v>
      </c>
      <c r="AK50">
        <v>99</v>
      </c>
      <c r="AL50" t="s">
        <v>291</v>
      </c>
      <c r="AM50" t="s">
        <v>292</v>
      </c>
      <c r="AN50" t="s">
        <v>293</v>
      </c>
      <c r="AO50" t="s">
        <v>294</v>
      </c>
      <c r="AP50" t="s">
        <v>295</v>
      </c>
      <c r="AR50" t="s">
        <v>296</v>
      </c>
      <c r="AS50" t="s">
        <v>297</v>
      </c>
      <c r="AT50" t="s">
        <v>628</v>
      </c>
      <c r="AU50">
        <v>2021</v>
      </c>
      <c r="AV50">
        <v>258</v>
      </c>
      <c r="BD50">
        <v>112366</v>
      </c>
      <c r="BE50" t="s">
        <v>1212</v>
      </c>
      <c r="BF50" t="str">
        <f>HYPERLINK("http://dx.doi.org/10.1016/j.rse.2021.112366","http://dx.doi.org/10.1016/j.rse.2021.112366")</f>
        <v>http://dx.doi.org/10.1016/j.rse.2021.112366</v>
      </c>
      <c r="BH50" t="s">
        <v>1213</v>
      </c>
      <c r="BI50">
        <v>22</v>
      </c>
      <c r="BJ50" t="s">
        <v>300</v>
      </c>
      <c r="BK50" t="s">
        <v>102</v>
      </c>
      <c r="BL50" t="s">
        <v>301</v>
      </c>
      <c r="BM50" t="s">
        <v>1214</v>
      </c>
      <c r="BO50" t="s">
        <v>1215</v>
      </c>
      <c r="BP50" t="s">
        <v>105</v>
      </c>
      <c r="BQ50" t="s">
        <v>106</v>
      </c>
      <c r="BR50" t="s">
        <v>107</v>
      </c>
      <c r="BS50" t="s">
        <v>1216</v>
      </c>
      <c r="BT50" t="str">
        <f>HYPERLINK("https%3A%2F%2Fwww.webofscience.com%2Fwos%2Fwoscc%2Ffull-record%2FWOS:000637771200003","View Full Record in Web of Science")</f>
        <v>View Full Record in Web of Science</v>
      </c>
    </row>
    <row r="51" spans="1:72" ht="12.75">
      <c r="A51" t="s">
        <v>72</v>
      </c>
      <c r="B51" t="s">
        <v>1217</v>
      </c>
      <c r="F51" t="s">
        <v>1218</v>
      </c>
      <c r="I51" t="s">
        <v>1219</v>
      </c>
      <c r="J51" t="s">
        <v>1220</v>
      </c>
      <c r="M51" t="s">
        <v>78</v>
      </c>
      <c r="N51" t="s">
        <v>79</v>
      </c>
      <c r="T51" t="s">
        <v>1221</v>
      </c>
      <c r="U51" t="s">
        <v>1222</v>
      </c>
      <c r="V51" t="s">
        <v>1223</v>
      </c>
      <c r="W51" t="s">
        <v>1224</v>
      </c>
      <c r="X51" t="s">
        <v>1225</v>
      </c>
      <c r="Y51" t="s">
        <v>1226</v>
      </c>
      <c r="Z51" t="s">
        <v>1227</v>
      </c>
      <c r="AA51" t="s">
        <v>1228</v>
      </c>
      <c r="AB51" t="s">
        <v>1229</v>
      </c>
      <c r="AC51" t="s">
        <v>1230</v>
      </c>
      <c r="AD51" t="s">
        <v>1231</v>
      </c>
      <c r="AE51" t="s">
        <v>1232</v>
      </c>
      <c r="AG51">
        <v>67</v>
      </c>
      <c r="AH51">
        <v>101</v>
      </c>
      <c r="AI51">
        <v>105</v>
      </c>
      <c r="AJ51">
        <v>51</v>
      </c>
      <c r="AK51">
        <v>267</v>
      </c>
      <c r="AL51" t="s">
        <v>1233</v>
      </c>
      <c r="AM51" t="s">
        <v>395</v>
      </c>
      <c r="AN51" t="s">
        <v>1234</v>
      </c>
      <c r="AO51" t="s">
        <v>1235</v>
      </c>
      <c r="AP51" t="s">
        <v>1236</v>
      </c>
      <c r="AR51" t="s">
        <v>1237</v>
      </c>
      <c r="AS51" t="s">
        <v>1238</v>
      </c>
      <c r="AT51" t="s">
        <v>1239</v>
      </c>
      <c r="AU51">
        <v>2021</v>
      </c>
      <c r="AV51">
        <v>118</v>
      </c>
      <c r="AW51">
        <v>30</v>
      </c>
      <c r="BD51" t="s">
        <v>1240</v>
      </c>
      <c r="BE51" t="s">
        <v>1241</v>
      </c>
      <c r="BF51" t="str">
        <f>HYPERLINK("http://dx.doi.org/10.1073/pnas.2102007118","http://dx.doi.org/10.1073/pnas.2102007118")</f>
        <v>http://dx.doi.org/10.1073/pnas.2102007118</v>
      </c>
      <c r="BI51">
        <v>7</v>
      </c>
      <c r="BJ51" t="s">
        <v>654</v>
      </c>
      <c r="BK51" t="s">
        <v>102</v>
      </c>
      <c r="BL51" t="s">
        <v>655</v>
      </c>
      <c r="BM51" t="s">
        <v>1242</v>
      </c>
      <c r="BN51">
        <v>34282014</v>
      </c>
      <c r="BO51" t="s">
        <v>1243</v>
      </c>
      <c r="BP51" t="s">
        <v>105</v>
      </c>
      <c r="BQ51" t="s">
        <v>106</v>
      </c>
      <c r="BR51" t="s">
        <v>107</v>
      </c>
      <c r="BS51" t="s">
        <v>1244</v>
      </c>
      <c r="BT51" t="str">
        <f>HYPERLINK("https%3A%2F%2Fwww.webofscience.com%2Fwos%2Fwoscc%2Ffull-record%2FWOS:000685039000020","View Full Record in Web of Science")</f>
        <v>View Full Record in Web of Science</v>
      </c>
    </row>
    <row r="52" spans="1:72" ht="12.75">
      <c r="A52" t="s">
        <v>72</v>
      </c>
      <c r="B52" t="s">
        <v>1245</v>
      </c>
      <c r="F52" t="s">
        <v>1246</v>
      </c>
      <c r="I52" t="s">
        <v>1247</v>
      </c>
      <c r="J52" t="s">
        <v>1248</v>
      </c>
      <c r="M52" t="s">
        <v>78</v>
      </c>
      <c r="N52" t="s">
        <v>959</v>
      </c>
      <c r="U52" t="s">
        <v>1249</v>
      </c>
      <c r="V52" t="s">
        <v>1250</v>
      </c>
      <c r="W52" t="s">
        <v>1251</v>
      </c>
      <c r="X52" t="s">
        <v>1252</v>
      </c>
      <c r="Y52" t="s">
        <v>1253</v>
      </c>
      <c r="Z52" t="s">
        <v>1254</v>
      </c>
      <c r="AA52" t="s">
        <v>1255</v>
      </c>
      <c r="AB52" t="s">
        <v>1256</v>
      </c>
      <c r="AC52" t="s">
        <v>1257</v>
      </c>
      <c r="AD52" t="s">
        <v>1258</v>
      </c>
      <c r="AE52" t="s">
        <v>1259</v>
      </c>
      <c r="AG52">
        <v>99</v>
      </c>
      <c r="AH52">
        <v>21</v>
      </c>
      <c r="AI52">
        <v>21</v>
      </c>
      <c r="AJ52">
        <v>13</v>
      </c>
      <c r="AK52">
        <v>32</v>
      </c>
      <c r="AL52" t="s">
        <v>1041</v>
      </c>
      <c r="AM52" t="s">
        <v>1042</v>
      </c>
      <c r="AN52" t="s">
        <v>1043</v>
      </c>
      <c r="AP52" t="s">
        <v>1260</v>
      </c>
      <c r="AR52" t="s">
        <v>1261</v>
      </c>
      <c r="AS52" t="s">
        <v>1262</v>
      </c>
      <c r="AT52" t="s">
        <v>1263</v>
      </c>
      <c r="AU52">
        <v>2023</v>
      </c>
      <c r="AV52">
        <v>10</v>
      </c>
      <c r="AW52">
        <v>1</v>
      </c>
      <c r="BD52">
        <v>100</v>
      </c>
      <c r="BE52" t="s">
        <v>1264</v>
      </c>
      <c r="BF52" t="str">
        <f>HYPERLINK("http://dx.doi.org/10.1038/s41597-023-01973-y","http://dx.doi.org/10.1038/s41597-023-01973-y")</f>
        <v>http://dx.doi.org/10.1038/s41597-023-01973-y</v>
      </c>
      <c r="BI52">
        <v>14</v>
      </c>
      <c r="BJ52" t="s">
        <v>654</v>
      </c>
      <c r="BK52" t="s">
        <v>102</v>
      </c>
      <c r="BL52" t="s">
        <v>655</v>
      </c>
      <c r="BM52" t="s">
        <v>1265</v>
      </c>
      <c r="BN52">
        <v>36797273</v>
      </c>
      <c r="BO52" t="s">
        <v>1266</v>
      </c>
      <c r="BP52" t="s">
        <v>105</v>
      </c>
      <c r="BQ52" t="s">
        <v>106</v>
      </c>
      <c r="BR52" t="s">
        <v>107</v>
      </c>
      <c r="BS52" t="s">
        <v>1267</v>
      </c>
      <c r="BT52" t="str">
        <f>HYPERLINK("https%3A%2F%2Fwww.webofscience.com%2Fwos%2Fwoscc%2Ffull-record%2FWOS:000952021000002","View Full Record in Web of Science")</f>
        <v>View Full Record in Web of Science</v>
      </c>
    </row>
    <row r="53" spans="1:72" ht="12.75">
      <c r="A53" t="s">
        <v>72</v>
      </c>
      <c r="B53" t="s">
        <v>1268</v>
      </c>
      <c r="F53" t="s">
        <v>1269</v>
      </c>
      <c r="I53" t="s">
        <v>1270</v>
      </c>
      <c r="J53" t="s">
        <v>1248</v>
      </c>
      <c r="M53" t="s">
        <v>78</v>
      </c>
      <c r="N53" t="s">
        <v>959</v>
      </c>
      <c r="U53" t="s">
        <v>1271</v>
      </c>
      <c r="V53" t="s">
        <v>1272</v>
      </c>
      <c r="W53" t="s">
        <v>1273</v>
      </c>
      <c r="X53" t="s">
        <v>1274</v>
      </c>
      <c r="Y53" t="s">
        <v>1275</v>
      </c>
      <c r="Z53" t="s">
        <v>1276</v>
      </c>
      <c r="AA53" t="s">
        <v>1277</v>
      </c>
      <c r="AB53" t="s">
        <v>1278</v>
      </c>
      <c r="AC53" t="s">
        <v>1279</v>
      </c>
      <c r="AD53" t="s">
        <v>1280</v>
      </c>
      <c r="AE53" t="s">
        <v>1281</v>
      </c>
      <c r="AG53">
        <v>582</v>
      </c>
      <c r="AH53">
        <v>151</v>
      </c>
      <c r="AI53">
        <v>166</v>
      </c>
      <c r="AJ53">
        <v>19</v>
      </c>
      <c r="AK53">
        <v>182</v>
      </c>
      <c r="AL53" t="s">
        <v>1282</v>
      </c>
      <c r="AM53" t="s">
        <v>1283</v>
      </c>
      <c r="AN53" t="s">
        <v>1284</v>
      </c>
      <c r="AP53" t="s">
        <v>1260</v>
      </c>
      <c r="AR53" t="s">
        <v>1261</v>
      </c>
      <c r="AS53" t="s">
        <v>1262</v>
      </c>
      <c r="AT53" t="s">
        <v>1285</v>
      </c>
      <c r="AU53">
        <v>2020</v>
      </c>
      <c r="AV53">
        <v>7</v>
      </c>
      <c r="AW53">
        <v>1</v>
      </c>
      <c r="BD53">
        <v>115</v>
      </c>
      <c r="BE53" t="s">
        <v>1286</v>
      </c>
      <c r="BF53" t="str">
        <f>HYPERLINK("http://dx.doi.org/10.1038/s41597-020-0445-3","http://dx.doi.org/10.1038/s41597-020-0445-3")</f>
        <v>http://dx.doi.org/10.1038/s41597-020-0445-3</v>
      </c>
      <c r="BI53">
        <v>34</v>
      </c>
      <c r="BJ53" t="s">
        <v>654</v>
      </c>
      <c r="BK53" t="s">
        <v>102</v>
      </c>
      <c r="BL53" t="s">
        <v>655</v>
      </c>
      <c r="BM53" t="s">
        <v>1287</v>
      </c>
      <c r="BN53">
        <v>32286335</v>
      </c>
      <c r="BO53" t="s">
        <v>1288</v>
      </c>
      <c r="BP53" t="s">
        <v>105</v>
      </c>
      <c r="BQ53" t="s">
        <v>106</v>
      </c>
      <c r="BR53" t="s">
        <v>107</v>
      </c>
      <c r="BS53" t="s">
        <v>1289</v>
      </c>
      <c r="BT53" t="str">
        <f>HYPERLINK("https%3A%2F%2Fwww.webofscience.com%2Fwos%2Fwoscc%2Ffull-record%2FWOS:000529214800002","View Full Record in Web of Science")</f>
        <v>View Full Record in Web of Science</v>
      </c>
    </row>
    <row r="55" ht="20.25">
      <c r="F55" s="3" t="s">
        <v>1290</v>
      </c>
    </row>
  </sheetData>
  <sheetProtection/>
  <autoFilter ref="A1:BT53"/>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chengyang</dc:creator>
  <cp:keywords/>
  <dc:description/>
  <cp:lastModifiedBy>扬 程</cp:lastModifiedBy>
  <dcterms:created xsi:type="dcterms:W3CDTF">2024-06-17T07:20:18Z</dcterms:created>
  <dcterms:modified xsi:type="dcterms:W3CDTF">2024-06-17T07:20:20Z</dcterms:modified>
  <cp:category/>
  <cp:version/>
  <cp:contentType/>
  <cp:contentStatus/>
</cp:coreProperties>
</file>